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480" windowHeight="9840"/>
  </bookViews>
  <sheets>
    <sheet name="Load Analysis" sheetId="1" r:id="rId1"/>
    <sheet name="Wire ratings" sheetId="2" r:id="rId2"/>
    <sheet name="Mission Objectives" sheetId="3" r:id="rId3"/>
  </sheets>
  <definedNames>
    <definedName name="_xlnm.Print_Area" localSheetId="0">'Load Analysis'!$A$1:$P$46</definedName>
  </definedNames>
  <calcPr calcId="145621"/>
</workbook>
</file>

<file path=xl/calcChain.xml><?xml version="1.0" encoding="utf-8"?>
<calcChain xmlns="http://schemas.openxmlformats.org/spreadsheetml/2006/main">
  <c r="D5" i="3" l="1"/>
  <c r="H11" i="2" l="1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8" i="2"/>
  <c r="I18" i="2" s="1"/>
  <c r="H19" i="2"/>
  <c r="I19" i="2" s="1"/>
  <c r="H20" i="2"/>
  <c r="I20" i="2" s="1"/>
  <c r="H17" i="2"/>
  <c r="I17" i="2" s="1"/>
  <c r="E19" i="2"/>
  <c r="E18" i="2"/>
  <c r="E17" i="2"/>
  <c r="E16" i="2"/>
  <c r="E15" i="2"/>
  <c r="E14" i="2"/>
  <c r="E13" i="2"/>
  <c r="E12" i="2"/>
  <c r="E11" i="2"/>
  <c r="E20" i="2"/>
  <c r="I22" i="1"/>
  <c r="P42" i="1" a="1"/>
  <c r="P42" i="1" s="1"/>
  <c r="O42" i="1" a="1"/>
  <c r="O42" i="1" s="1"/>
  <c r="N42" i="1" a="1"/>
  <c r="N42" i="1" s="1"/>
  <c r="M42" i="1" a="1"/>
  <c r="M42" i="1" s="1"/>
  <c r="L42" i="1" a="1"/>
  <c r="L42" i="1" s="1"/>
  <c r="K42" i="1" a="1"/>
  <c r="K42" i="1" s="1"/>
  <c r="J42" i="1" a="1"/>
  <c r="J42" i="1" s="1"/>
  <c r="I15" i="1"/>
  <c r="K27" i="1" s="1" a="1"/>
  <c r="K27" i="1" s="1"/>
  <c r="P10" i="1" a="1"/>
  <c r="P10" i="1" s="1"/>
  <c r="O10" i="1" a="1"/>
  <c r="O10" i="1" s="1"/>
  <c r="N10" i="1" a="1"/>
  <c r="N10" i="1" s="1"/>
  <c r="M10" i="1" a="1"/>
  <c r="M10" i="1" s="1"/>
  <c r="L10" i="1" a="1"/>
  <c r="L10" i="1" s="1"/>
  <c r="K10" i="1" a="1"/>
  <c r="K10" i="1" s="1"/>
  <c r="J10" i="1" a="1"/>
  <c r="J10" i="1" s="1"/>
  <c r="O27" i="1" l="1" a="1"/>
  <c r="O27" i="1" s="1"/>
  <c r="P27" i="1" a="1"/>
  <c r="P27" i="1" s="1"/>
  <c r="P44" i="1" s="1"/>
  <c r="P46" i="1" s="1"/>
  <c r="M27" i="1" a="1"/>
  <c r="M27" i="1" s="1"/>
  <c r="M44" i="1" s="1"/>
  <c r="M46" i="1" s="1"/>
  <c r="J27" i="1" a="1"/>
  <c r="J27" i="1" s="1"/>
  <c r="J44" i="1" s="1"/>
  <c r="J46" i="1" s="1"/>
  <c r="N27" i="1" a="1"/>
  <c r="N27" i="1" s="1"/>
  <c r="N44" i="1" s="1"/>
  <c r="N46" i="1" s="1"/>
  <c r="L27" i="1" a="1"/>
  <c r="L27" i="1" s="1"/>
  <c r="L44" i="1" s="1"/>
  <c r="L46" i="1" s="1"/>
  <c r="K44" i="1"/>
  <c r="K46" i="1" s="1"/>
  <c r="O44" i="1"/>
  <c r="O46" i="1" s="1"/>
</calcChain>
</file>

<file path=xl/comments1.xml><?xml version="1.0" encoding="utf-8"?>
<comments xmlns="http://schemas.openxmlformats.org/spreadsheetml/2006/main">
  <authors>
    <author>sacha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>Amps for fuses or AWG for fuselink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<sst xmlns="http://schemas.openxmlformats.org/spreadsheetml/2006/main" count="218" uniqueCount="135">
  <si>
    <t>Checked</t>
  </si>
  <si>
    <t>BUS</t>
  </si>
  <si>
    <t>ACCESSORY</t>
  </si>
  <si>
    <t>VENDOR</t>
  </si>
  <si>
    <t>MODEL #</t>
  </si>
  <si>
    <t>SWITCH</t>
  </si>
  <si>
    <t>FUSE</t>
  </si>
  <si>
    <t>Amps</t>
  </si>
  <si>
    <t>PRE-FLIGHT</t>
  </si>
  <si>
    <t>PRE-TAXI</t>
  </si>
  <si>
    <t>TAKEOFF CLIMB</t>
  </si>
  <si>
    <t>VFR DAY</t>
  </si>
  <si>
    <t>VFR NIGHT</t>
  </si>
  <si>
    <t>APPRCH LNDG</t>
  </si>
  <si>
    <t>EMERG</t>
  </si>
  <si>
    <t>Battery</t>
  </si>
  <si>
    <t>TBD</t>
  </si>
  <si>
    <t>SPST</t>
  </si>
  <si>
    <t>Battery Contactor</t>
  </si>
  <si>
    <t>Automotive</t>
  </si>
  <si>
    <t>70A</t>
  </si>
  <si>
    <t>Key L or R</t>
  </si>
  <si>
    <t>No Fuse</t>
  </si>
  <si>
    <t>Starter Contactor</t>
  </si>
  <si>
    <t>MOM PB</t>
  </si>
  <si>
    <t>Clock</t>
  </si>
  <si>
    <t>Always On</t>
  </si>
  <si>
    <t>1A</t>
  </si>
  <si>
    <t>BATTERY TOTALS</t>
  </si>
  <si>
    <t>Endurance</t>
  </si>
  <si>
    <t>GPS/NAV</t>
  </si>
  <si>
    <t>Garmin</t>
  </si>
  <si>
    <t>GNS 430</t>
  </si>
  <si>
    <t>Internal</t>
  </si>
  <si>
    <t>5A</t>
  </si>
  <si>
    <t>GPS/COM 1</t>
  </si>
  <si>
    <t>10A</t>
  </si>
  <si>
    <t>Audio Panel</t>
  </si>
  <si>
    <t>GMA 240</t>
  </si>
  <si>
    <t>3A</t>
  </si>
  <si>
    <t>VOR/GS Indicator</t>
  </si>
  <si>
    <t>Bendix/King</t>
  </si>
  <si>
    <t>KI-209</t>
  </si>
  <si>
    <t>No Switch</t>
  </si>
  <si>
    <t>Transponder</t>
  </si>
  <si>
    <t>KT76A</t>
  </si>
  <si>
    <t>Altitude Encoder</t>
  </si>
  <si>
    <t>ACK</t>
  </si>
  <si>
    <t>A30</t>
  </si>
  <si>
    <t>Autopilot</t>
  </si>
  <si>
    <t>Trio Avionics</t>
  </si>
  <si>
    <t>Propilot</t>
  </si>
  <si>
    <t>AP Pitch Servo</t>
  </si>
  <si>
    <t>AP Roll Servo</t>
  </si>
  <si>
    <t>AHRS</t>
  </si>
  <si>
    <t>Levil</t>
  </si>
  <si>
    <t>G-mini</t>
  </si>
  <si>
    <t>Cigar Lighter 12V Supply #1</t>
  </si>
  <si>
    <t>Plug-in</t>
  </si>
  <si>
    <t>Cigar Lighter 12V Supply #2</t>
  </si>
  <si>
    <t>Bose Headset Supply</t>
  </si>
  <si>
    <t>Bose</t>
  </si>
  <si>
    <t>A20</t>
  </si>
  <si>
    <t>ENDURANCE TOTALS</t>
  </si>
  <si>
    <t>Main</t>
  </si>
  <si>
    <t>Alternator Relay</t>
  </si>
  <si>
    <t>Key R</t>
  </si>
  <si>
    <t>CB 5A</t>
  </si>
  <si>
    <t>Nav/Strobe Lights</t>
  </si>
  <si>
    <t>Star Company</t>
  </si>
  <si>
    <t>SPSTx3</t>
  </si>
  <si>
    <t>CB 7.5A</t>
  </si>
  <si>
    <t>Landing Light</t>
  </si>
  <si>
    <t>Electrical Fuel Pump</t>
  </si>
  <si>
    <t>P?</t>
  </si>
  <si>
    <t>CB 3A</t>
  </si>
  <si>
    <t>Engine Hour Counter</t>
  </si>
  <si>
    <t>?</t>
  </si>
  <si>
    <t>CB 2A</t>
  </si>
  <si>
    <t>Fuel Gauge</t>
  </si>
  <si>
    <t>VDO</t>
  </si>
  <si>
    <t>Voltmeter</t>
  </si>
  <si>
    <t>Oil Pressure Gauge</t>
  </si>
  <si>
    <t>Oil Temp Gauge</t>
  </si>
  <si>
    <t>CHT Gauge</t>
  </si>
  <si>
    <t>MAIN TOTALS</t>
  </si>
  <si>
    <t>TOTALS</t>
  </si>
  <si>
    <t>N/A</t>
  </si>
  <si>
    <t>Voltage Indicator LED</t>
  </si>
  <si>
    <t>Sparkbright</t>
  </si>
  <si>
    <t>Denso</t>
  </si>
  <si>
    <t>USB (x2) 5V Supply</t>
  </si>
  <si>
    <t>Lighting and Panel dimmer</t>
  </si>
  <si>
    <t>EGPAVR</t>
  </si>
  <si>
    <t>On-OFF-On</t>
  </si>
  <si>
    <t>Rotary</t>
  </si>
  <si>
    <t>Perihelion</t>
  </si>
  <si>
    <t>E-bus diode</t>
  </si>
  <si>
    <t>TDB</t>
  </si>
  <si>
    <t>Schottky</t>
  </si>
  <si>
    <t>LED</t>
  </si>
  <si>
    <t>Ohms/1000 ft</t>
  </si>
  <si>
    <t>Ohms/100m</t>
  </si>
  <si>
    <t>10C rise A</t>
  </si>
  <si>
    <t>D mils</t>
  </si>
  <si>
    <t>D mm</t>
  </si>
  <si>
    <t>S mm2</t>
  </si>
  <si>
    <r>
      <t xml:space="preserve">Reference information for the </t>
    </r>
    <r>
      <rPr>
        <b/>
        <sz val="11"/>
        <color theme="1"/>
        <rFont val="Calibri"/>
        <family val="2"/>
        <scheme val="minor"/>
      </rPr>
      <t>Wire Parameter Calculator</t>
    </r>
    <r>
      <rPr>
        <sz val="11"/>
        <color theme="1"/>
        <rFont val="Calibri"/>
        <family val="2"/>
        <scheme val="minor"/>
      </rPr>
      <t xml:space="preserve"> at</t>
    </r>
  </si>
  <si>
    <t>http://circuitcalculator.com/wordpress/2007/09/20/wire-parameter-calculator/</t>
  </si>
  <si>
    <t>Wire And Cable Derating Criteria From MIL-STD-975</t>
  </si>
  <si>
    <t>Wire Size (AWG)</t>
  </si>
  <si>
    <t>Derated Current (Amperes)</t>
  </si>
  <si>
    <t>Single Wire</t>
  </si>
  <si>
    <t>Bundled Wire or Cable</t>
  </si>
  <si>
    <t>Notes:</t>
  </si>
  <si>
    <t>1. Derated current ratings are based on an ambient temperature of 70°C or less in a hard vacuum of 1E-6 torr.</t>
  </si>
  <si>
    <r>
      <t xml:space="preserve">2. The derated current ratings are for 200°C rated wire, such as Teflon </t>
    </r>
    <r>
      <rPr>
        <sz val="10"/>
        <color theme="1"/>
        <rFont val="Symbol"/>
        <family val="1"/>
        <charset val="2"/>
      </rPr>
      <t xml:space="preserve">Ô </t>
    </r>
    <r>
      <rPr>
        <sz val="10"/>
        <color theme="1"/>
        <rFont val="Calibri"/>
        <family val="2"/>
        <scheme val="minor"/>
      </rPr>
      <t>insulated (Type PTFE) wire, in a hard vacuum of 1E-6 torr.</t>
    </r>
  </si>
  <si>
    <t>a. For 150°C wire, use 80% of value shown in Table 16.</t>
  </si>
  <si>
    <t>b. For 135°C wire, use 70% of value shown in Table 16.</t>
  </si>
  <si>
    <t>c. For 105°C wire, use 50% of value shown in Table 16.</t>
  </si>
  <si>
    <r>
      <t>3. The current rating for bundles or cables are based on bundles of 15 or more wires. For smaller bundles, the allowable current shall be determined by I</t>
    </r>
    <r>
      <rPr>
        <sz val="6.5"/>
        <color theme="1"/>
        <rFont val="Calibri"/>
        <family val="2"/>
        <scheme val="minor"/>
      </rPr>
      <t xml:space="preserve">BW </t>
    </r>
    <r>
      <rPr>
        <sz val="10"/>
        <color theme="1"/>
        <rFont val="Calibri"/>
        <family val="2"/>
        <scheme val="minor"/>
      </rPr>
      <t>= I</t>
    </r>
    <r>
      <rPr>
        <sz val="6.5"/>
        <color theme="1"/>
        <rFont val="Calibri"/>
        <family val="2"/>
        <scheme val="minor"/>
      </rPr>
      <t xml:space="preserve">SW </t>
    </r>
    <r>
      <rPr>
        <sz val="10"/>
        <color theme="1"/>
        <rFont val="Calibri"/>
        <family val="2"/>
        <scheme val="minor"/>
      </rPr>
      <t>x (29-N)/28 where N = number of wires, I</t>
    </r>
    <r>
      <rPr>
        <sz val="6.5"/>
        <color theme="1"/>
        <rFont val="Calibri"/>
        <family val="2"/>
        <scheme val="minor"/>
      </rPr>
      <t xml:space="preserve">BW </t>
    </r>
    <r>
      <rPr>
        <sz val="10"/>
        <color theme="1"/>
        <rFont val="Calibri"/>
        <family val="2"/>
        <scheme val="minor"/>
      </rPr>
      <t>= current, bundled wire and I</t>
    </r>
    <r>
      <rPr>
        <sz val="6.5"/>
        <color theme="1"/>
        <rFont val="Calibri"/>
        <family val="2"/>
        <scheme val="minor"/>
      </rPr>
      <t xml:space="preserve">SW </t>
    </r>
    <r>
      <rPr>
        <sz val="10"/>
        <color theme="1"/>
        <rFont val="Calibri"/>
        <family val="2"/>
        <scheme val="minor"/>
      </rPr>
      <t>= current, single wire.</t>
    </r>
  </si>
  <si>
    <t>Bat Ah Nominal</t>
  </si>
  <si>
    <t>Endurance times (hours) for Bat at 70% of Nominal capacity</t>
  </si>
  <si>
    <t>Eclipse 8</t>
  </si>
  <si>
    <t>E-Bus Alternate Feed</t>
  </si>
  <si>
    <t>18AWG</t>
  </si>
  <si>
    <t>Kitfox IV with Rotax 912 Engine</t>
  </si>
  <si>
    <t>Day VFR only, non-icing conditions</t>
  </si>
  <si>
    <t>Cruise fuel consumption (l/hr)</t>
  </si>
  <si>
    <t>Fuel Capacity (l)</t>
  </si>
  <si>
    <t>Cruise Endurance (hrs)</t>
  </si>
  <si>
    <t>BAT only target endurance (hrs)</t>
  </si>
  <si>
    <t>LED Lighting</t>
  </si>
  <si>
    <t>Gooseneck</t>
  </si>
  <si>
    <t>AWG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</si>
</sst>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[Red][=1]&quot;Yes&quot;;[=0]&quot;No&quot;;&quot;1 or 0&quot;"/>
    <numFmt numFmtId="166" formatCode="_-* #,##0.0_-;\-* #,##0.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6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1" xfId="2" applyFont="1" applyBorder="1" applyAlignment="1">
      <alignment horizontal="center" wrapText="1"/>
    </xf>
    <xf numFmtId="0" fontId="2" fillId="2" borderId="2" xfId="2" applyFill="1" applyBorder="1"/>
    <xf numFmtId="0" fontId="2" fillId="2" borderId="2" xfId="2" applyFill="1" applyBorder="1" applyAlignment="1">
      <alignment horizontal="center"/>
    </xf>
    <xf numFmtId="0" fontId="2" fillId="2" borderId="2" xfId="2" applyFill="1" applyBorder="1" applyAlignment="1">
      <alignment wrapText="1"/>
    </xf>
    <xf numFmtId="0" fontId="2" fillId="2" borderId="2" xfId="2" applyFill="1" applyBorder="1" applyAlignment="1">
      <alignment horizontal="right"/>
    </xf>
    <xf numFmtId="0" fontId="2" fillId="0" borderId="1" xfId="2" applyBorder="1"/>
    <xf numFmtId="0" fontId="2" fillId="0" borderId="1" xfId="2" applyBorder="1" applyAlignment="1">
      <alignment horizontal="center"/>
    </xf>
    <xf numFmtId="0" fontId="2" fillId="0" borderId="1" xfId="2" applyBorder="1" applyAlignment="1">
      <alignment wrapText="1"/>
    </xf>
    <xf numFmtId="0" fontId="2" fillId="0" borderId="1" xfId="2" applyBorder="1" applyAlignment="1">
      <alignment horizontal="right"/>
    </xf>
    <xf numFmtId="164" fontId="2" fillId="0" borderId="1" xfId="1" applyFont="1" applyBorder="1" applyAlignment="1">
      <alignment horizontal="right"/>
    </xf>
    <xf numFmtId="165" fontId="2" fillId="0" borderId="1" xfId="2" applyNumberFormat="1" applyBorder="1"/>
    <xf numFmtId="0" fontId="2" fillId="0" borderId="2" xfId="2" applyFont="1" applyBorder="1"/>
    <xf numFmtId="0" fontId="2" fillId="0" borderId="2" xfId="2" applyFont="1" applyBorder="1" applyAlignment="1">
      <alignment horizontal="center"/>
    </xf>
    <xf numFmtId="0" fontId="2" fillId="0" borderId="2" xfId="2" applyFont="1" applyBorder="1" applyAlignment="1">
      <alignment wrapText="1"/>
    </xf>
    <xf numFmtId="0" fontId="2" fillId="0" borderId="2" xfId="2" applyFont="1" applyBorder="1" applyAlignment="1">
      <alignment horizontal="right"/>
    </xf>
    <xf numFmtId="0" fontId="2" fillId="0" borderId="2" xfId="2" applyBorder="1"/>
    <xf numFmtId="0" fontId="2" fillId="0" borderId="2" xfId="2" applyBorder="1" applyAlignment="1">
      <alignment horizontal="center"/>
    </xf>
    <xf numFmtId="0" fontId="2" fillId="0" borderId="2" xfId="2" applyBorder="1" applyAlignment="1">
      <alignment wrapText="1"/>
    </xf>
    <xf numFmtId="0" fontId="2" fillId="0" borderId="3" xfId="2" applyBorder="1"/>
    <xf numFmtId="0" fontId="2" fillId="0" borderId="3" xfId="2" applyBorder="1" applyAlignment="1">
      <alignment horizontal="center"/>
    </xf>
    <xf numFmtId="0" fontId="2" fillId="0" borderId="3" xfId="2" applyBorder="1" applyAlignment="1">
      <alignment wrapText="1"/>
    </xf>
    <xf numFmtId="0" fontId="3" fillId="0" borderId="4" xfId="2" applyFont="1" applyBorder="1"/>
    <xf numFmtId="0" fontId="3" fillId="0" borderId="4" xfId="2" applyFont="1" applyBorder="1" applyAlignment="1">
      <alignment wrapText="1"/>
    </xf>
    <xf numFmtId="0" fontId="3" fillId="0" borderId="4" xfId="2" applyFont="1" applyBorder="1" applyAlignment="1">
      <alignment horizontal="right"/>
    </xf>
    <xf numFmtId="0" fontId="3" fillId="0" borderId="2" xfId="2" applyFont="1" applyBorder="1"/>
    <xf numFmtId="0" fontId="2" fillId="2" borderId="0" xfId="2" applyFill="1" applyBorder="1"/>
    <xf numFmtId="0" fontId="2" fillId="2" borderId="0" xfId="2" applyFill="1" applyBorder="1" applyAlignment="1">
      <alignment horizontal="center"/>
    </xf>
    <xf numFmtId="0" fontId="2" fillId="2" borderId="0" xfId="2" applyFill="1" applyBorder="1" applyAlignment="1">
      <alignment wrapText="1"/>
    </xf>
    <xf numFmtId="0" fontId="2" fillId="2" borderId="0" xfId="2" applyFill="1" applyBorder="1" applyAlignment="1">
      <alignment horizontal="right"/>
    </xf>
    <xf numFmtId="0" fontId="2" fillId="0" borderId="2" xfId="2" applyBorder="1" applyAlignment="1">
      <alignment horizontal="right"/>
    </xf>
    <xf numFmtId="0" fontId="2" fillId="0" borderId="0" xfId="2" applyBorder="1"/>
    <xf numFmtId="0" fontId="2" fillId="0" borderId="0" xfId="2" applyBorder="1" applyAlignment="1">
      <alignment horizontal="center"/>
    </xf>
    <xf numFmtId="0" fontId="2" fillId="0" borderId="0" xfId="2" applyBorder="1" applyAlignment="1">
      <alignment wrapText="1"/>
    </xf>
    <xf numFmtId="0" fontId="2" fillId="0" borderId="0" xfId="2" applyBorder="1" applyAlignment="1">
      <alignment horizontal="right"/>
    </xf>
    <xf numFmtId="0" fontId="2" fillId="0" borderId="1" xfId="2" applyFont="1" applyBorder="1" applyAlignment="1">
      <alignment horizontal="center"/>
    </xf>
    <xf numFmtId="0" fontId="2" fillId="0" borderId="1" xfId="2" applyFont="1" applyBorder="1"/>
    <xf numFmtId="0" fontId="2" fillId="0" borderId="1" xfId="2" applyFont="1" applyBorder="1" applyAlignment="1">
      <alignment wrapText="1"/>
    </xf>
    <xf numFmtId="0" fontId="2" fillId="0" borderId="1" xfId="2" applyFont="1" applyBorder="1" applyAlignment="1">
      <alignment horizontal="right"/>
    </xf>
    <xf numFmtId="165" fontId="2" fillId="0" borderId="1" xfId="2" applyNumberFormat="1" applyFont="1" applyBorder="1"/>
    <xf numFmtId="0" fontId="2" fillId="0" borderId="3" xfId="2" applyBorder="1" applyAlignment="1">
      <alignment horizontal="right"/>
    </xf>
    <xf numFmtId="2" fontId="3" fillId="0" borderId="4" xfId="2" applyNumberFormat="1" applyFont="1" applyBorder="1"/>
    <xf numFmtId="0" fontId="2" fillId="2" borderId="0" xfId="2" applyFont="1" applyFill="1" applyBorder="1" applyAlignment="1">
      <alignment horizontal="left"/>
    </xf>
    <xf numFmtId="0" fontId="2" fillId="2" borderId="0" xfId="2" applyFont="1" applyFill="1" applyBorder="1" applyAlignment="1">
      <alignment horizontal="right"/>
    </xf>
    <xf numFmtId="164" fontId="2" fillId="2" borderId="0" xfId="1" applyFont="1" applyFill="1" applyBorder="1"/>
    <xf numFmtId="2" fontId="2" fillId="0" borderId="2" xfId="2" applyNumberFormat="1" applyBorder="1" applyAlignment="1">
      <alignment horizontal="right"/>
    </xf>
    <xf numFmtId="164" fontId="3" fillId="0" borderId="4" xfId="1" applyFont="1" applyBorder="1"/>
    <xf numFmtId="0" fontId="2" fillId="0" borderId="5" xfId="2" applyBorder="1"/>
    <xf numFmtId="0" fontId="2" fillId="0" borderId="5" xfId="2" applyBorder="1" applyAlignment="1">
      <alignment horizontal="center"/>
    </xf>
    <xf numFmtId="0" fontId="2" fillId="0" borderId="5" xfId="2" applyBorder="1" applyAlignment="1">
      <alignment wrapText="1"/>
    </xf>
    <xf numFmtId="0" fontId="2" fillId="0" borderId="5" xfId="2" applyBorder="1" applyAlignment="1">
      <alignment horizontal="right"/>
    </xf>
    <xf numFmtId="0" fontId="3" fillId="0" borderId="6" xfId="2" applyFont="1" applyBorder="1"/>
    <xf numFmtId="0" fontId="3" fillId="0" borderId="5" xfId="2" applyFont="1" applyBorder="1" applyAlignment="1">
      <alignment horizontal="center"/>
    </xf>
    <xf numFmtId="0" fontId="3" fillId="0" borderId="5" xfId="2" applyFont="1" applyBorder="1"/>
    <xf numFmtId="0" fontId="3" fillId="0" borderId="5" xfId="2" applyFont="1" applyBorder="1" applyAlignment="1">
      <alignment wrapText="1"/>
    </xf>
    <xf numFmtId="0" fontId="3" fillId="0" borderId="5" xfId="2" applyFont="1" applyBorder="1" applyAlignment="1">
      <alignment horizontal="right"/>
    </xf>
    <xf numFmtId="0" fontId="2" fillId="0" borderId="0" xfId="2" quotePrefix="1" applyBorder="1"/>
    <xf numFmtId="0" fontId="11" fillId="0" borderId="0" xfId="4"/>
    <xf numFmtId="0" fontId="1" fillId="0" borderId="0" xfId="0" applyFont="1"/>
    <xf numFmtId="0" fontId="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horizontal="center" vertical="center" wrapText="1"/>
    </xf>
    <xf numFmtId="0" fontId="0" fillId="0" borderId="12" xfId="0" applyBorder="1"/>
    <xf numFmtId="164" fontId="0" fillId="0" borderId="12" xfId="1" applyFont="1" applyBorder="1"/>
    <xf numFmtId="166" fontId="0" fillId="0" borderId="0" xfId="1" applyNumberFormat="1" applyFont="1"/>
    <xf numFmtId="0" fontId="2" fillId="0" borderId="1" xfId="2" applyFont="1" applyBorder="1" applyAlignment="1">
      <alignment horizontal="right" vertical="center"/>
    </xf>
    <xf numFmtId="0" fontId="2" fillId="0" borderId="0" xfId="2" applyFont="1" applyBorder="1" applyAlignment="1">
      <alignment horizontal="right" vertical="center"/>
    </xf>
    <xf numFmtId="0" fontId="2" fillId="0" borderId="7" xfId="2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2" applyFont="1" applyBorder="1"/>
    <xf numFmtId="0" fontId="3" fillId="0" borderId="0" xfId="2" applyFont="1" applyBorder="1" applyAlignment="1">
      <alignment horizontal="left"/>
    </xf>
    <xf numFmtId="0" fontId="3" fillId="0" borderId="0" xfId="2" applyFont="1" applyBorder="1" applyAlignment="1">
      <alignment wrapText="1"/>
    </xf>
    <xf numFmtId="0" fontId="3" fillId="0" borderId="0" xfId="2" applyFont="1" applyBorder="1" applyAlignment="1">
      <alignment horizontal="right"/>
    </xf>
    <xf numFmtId="164" fontId="3" fillId="0" borderId="0" xfId="1" applyFont="1" applyBorder="1"/>
    <xf numFmtId="0" fontId="3" fillId="0" borderId="0" xfId="2" applyFont="1" applyBorder="1" applyAlignment="1">
      <alignment horizontal="center" vertical="center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ircuitcalculator.com/wordpress/2007/09/20/wire-parameter-calculat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46" sqref="J46"/>
    </sheetView>
  </sheetViews>
  <sheetFormatPr defaultRowHeight="12.75" x14ac:dyDescent="0.2"/>
  <cols>
    <col min="1" max="1" width="9.140625" style="31"/>
    <col min="2" max="2" width="9.85546875" style="32" bestFit="1" customWidth="1"/>
    <col min="3" max="3" width="26.42578125" style="31" customWidth="1"/>
    <col min="4" max="4" width="13.140625" style="33" customWidth="1"/>
    <col min="5" max="5" width="11.140625" style="31" customWidth="1"/>
    <col min="6" max="6" width="10.85546875" style="33" customWidth="1"/>
    <col min="7" max="7" width="5.5703125" style="31" bestFit="1" customWidth="1"/>
    <col min="8" max="8" width="10.42578125" style="34" bestFit="1" customWidth="1"/>
    <col min="9" max="9" width="8.5703125" style="34" customWidth="1"/>
    <col min="10" max="10" width="7.5703125" style="31" customWidth="1"/>
    <col min="11" max="11" width="8.42578125" style="31" customWidth="1"/>
    <col min="12" max="12" width="9.5703125" style="31" bestFit="1" customWidth="1"/>
    <col min="13" max="14" width="7.85546875" style="31" bestFit="1" customWidth="1"/>
    <col min="15" max="15" width="8.7109375" style="31" bestFit="1" customWidth="1"/>
    <col min="16" max="16" width="8.42578125" style="31" bestFit="1" customWidth="1"/>
    <col min="17" max="258" width="9.140625" style="31"/>
    <col min="259" max="259" width="9.85546875" style="31" bestFit="1" customWidth="1"/>
    <col min="260" max="260" width="32.140625" style="31" bestFit="1" customWidth="1"/>
    <col min="261" max="261" width="13.140625" style="31" customWidth="1"/>
    <col min="262" max="262" width="9.140625" style="31"/>
    <col min="263" max="263" width="10.28515625" style="31" customWidth="1"/>
    <col min="264" max="264" width="8.140625" style="31" customWidth="1"/>
    <col min="265" max="265" width="8" style="31" bestFit="1" customWidth="1"/>
    <col min="266" max="266" width="10.140625" style="31" customWidth="1"/>
    <col min="267" max="267" width="8.42578125" style="31" customWidth="1"/>
    <col min="268" max="268" width="9.5703125" style="31" bestFit="1" customWidth="1"/>
    <col min="269" max="270" width="7.85546875" style="31" bestFit="1" customWidth="1"/>
    <col min="271" max="271" width="8.7109375" style="31" bestFit="1" customWidth="1"/>
    <col min="272" max="272" width="8.42578125" style="31" bestFit="1" customWidth="1"/>
    <col min="273" max="514" width="9.140625" style="31"/>
    <col min="515" max="515" width="9.85546875" style="31" bestFit="1" customWidth="1"/>
    <col min="516" max="516" width="32.140625" style="31" bestFit="1" customWidth="1"/>
    <col min="517" max="517" width="13.140625" style="31" customWidth="1"/>
    <col min="518" max="518" width="9.140625" style="31"/>
    <col min="519" max="519" width="10.28515625" style="31" customWidth="1"/>
    <col min="520" max="520" width="8.140625" style="31" customWidth="1"/>
    <col min="521" max="521" width="8" style="31" bestFit="1" customWidth="1"/>
    <col min="522" max="522" width="10.140625" style="31" customWidth="1"/>
    <col min="523" max="523" width="8.42578125" style="31" customWidth="1"/>
    <col min="524" max="524" width="9.5703125" style="31" bestFit="1" customWidth="1"/>
    <col min="525" max="526" width="7.85546875" style="31" bestFit="1" customWidth="1"/>
    <col min="527" max="527" width="8.7109375" style="31" bestFit="1" customWidth="1"/>
    <col min="528" max="528" width="8.42578125" style="31" bestFit="1" customWidth="1"/>
    <col min="529" max="770" width="9.140625" style="31"/>
    <col min="771" max="771" width="9.85546875" style="31" bestFit="1" customWidth="1"/>
    <col min="772" max="772" width="32.140625" style="31" bestFit="1" customWidth="1"/>
    <col min="773" max="773" width="13.140625" style="31" customWidth="1"/>
    <col min="774" max="774" width="9.140625" style="31"/>
    <col min="775" max="775" width="10.28515625" style="31" customWidth="1"/>
    <col min="776" max="776" width="8.140625" style="31" customWidth="1"/>
    <col min="777" max="777" width="8" style="31" bestFit="1" customWidth="1"/>
    <col min="778" max="778" width="10.140625" style="31" customWidth="1"/>
    <col min="779" max="779" width="8.42578125" style="31" customWidth="1"/>
    <col min="780" max="780" width="9.5703125" style="31" bestFit="1" customWidth="1"/>
    <col min="781" max="782" width="7.85546875" style="31" bestFit="1" customWidth="1"/>
    <col min="783" max="783" width="8.7109375" style="31" bestFit="1" customWidth="1"/>
    <col min="784" max="784" width="8.42578125" style="31" bestFit="1" customWidth="1"/>
    <col min="785" max="1026" width="9.140625" style="31"/>
    <col min="1027" max="1027" width="9.85546875" style="31" bestFit="1" customWidth="1"/>
    <col min="1028" max="1028" width="32.140625" style="31" bestFit="1" customWidth="1"/>
    <col min="1029" max="1029" width="13.140625" style="31" customWidth="1"/>
    <col min="1030" max="1030" width="9.140625" style="31"/>
    <col min="1031" max="1031" width="10.28515625" style="31" customWidth="1"/>
    <col min="1032" max="1032" width="8.140625" style="31" customWidth="1"/>
    <col min="1033" max="1033" width="8" style="31" bestFit="1" customWidth="1"/>
    <col min="1034" max="1034" width="10.140625" style="31" customWidth="1"/>
    <col min="1035" max="1035" width="8.42578125" style="31" customWidth="1"/>
    <col min="1036" max="1036" width="9.5703125" style="31" bestFit="1" customWidth="1"/>
    <col min="1037" max="1038" width="7.85546875" style="31" bestFit="1" customWidth="1"/>
    <col min="1039" max="1039" width="8.7109375" style="31" bestFit="1" customWidth="1"/>
    <col min="1040" max="1040" width="8.42578125" style="31" bestFit="1" customWidth="1"/>
    <col min="1041" max="1282" width="9.140625" style="31"/>
    <col min="1283" max="1283" width="9.85546875" style="31" bestFit="1" customWidth="1"/>
    <col min="1284" max="1284" width="32.140625" style="31" bestFit="1" customWidth="1"/>
    <col min="1285" max="1285" width="13.140625" style="31" customWidth="1"/>
    <col min="1286" max="1286" width="9.140625" style="31"/>
    <col min="1287" max="1287" width="10.28515625" style="31" customWidth="1"/>
    <col min="1288" max="1288" width="8.140625" style="31" customWidth="1"/>
    <col min="1289" max="1289" width="8" style="31" bestFit="1" customWidth="1"/>
    <col min="1290" max="1290" width="10.140625" style="31" customWidth="1"/>
    <col min="1291" max="1291" width="8.42578125" style="31" customWidth="1"/>
    <col min="1292" max="1292" width="9.5703125" style="31" bestFit="1" customWidth="1"/>
    <col min="1293" max="1294" width="7.85546875" style="31" bestFit="1" customWidth="1"/>
    <col min="1295" max="1295" width="8.7109375" style="31" bestFit="1" customWidth="1"/>
    <col min="1296" max="1296" width="8.42578125" style="31" bestFit="1" customWidth="1"/>
    <col min="1297" max="1538" width="9.140625" style="31"/>
    <col min="1539" max="1539" width="9.85546875" style="31" bestFit="1" customWidth="1"/>
    <col min="1540" max="1540" width="32.140625" style="31" bestFit="1" customWidth="1"/>
    <col min="1541" max="1541" width="13.140625" style="31" customWidth="1"/>
    <col min="1542" max="1542" width="9.140625" style="31"/>
    <col min="1543" max="1543" width="10.28515625" style="31" customWidth="1"/>
    <col min="1544" max="1544" width="8.140625" style="31" customWidth="1"/>
    <col min="1545" max="1545" width="8" style="31" bestFit="1" customWidth="1"/>
    <col min="1546" max="1546" width="10.140625" style="31" customWidth="1"/>
    <col min="1547" max="1547" width="8.42578125" style="31" customWidth="1"/>
    <col min="1548" max="1548" width="9.5703125" style="31" bestFit="1" customWidth="1"/>
    <col min="1549" max="1550" width="7.85546875" style="31" bestFit="1" customWidth="1"/>
    <col min="1551" max="1551" width="8.7109375" style="31" bestFit="1" customWidth="1"/>
    <col min="1552" max="1552" width="8.42578125" style="31" bestFit="1" customWidth="1"/>
    <col min="1553" max="1794" width="9.140625" style="31"/>
    <col min="1795" max="1795" width="9.85546875" style="31" bestFit="1" customWidth="1"/>
    <col min="1796" max="1796" width="32.140625" style="31" bestFit="1" customWidth="1"/>
    <col min="1797" max="1797" width="13.140625" style="31" customWidth="1"/>
    <col min="1798" max="1798" width="9.140625" style="31"/>
    <col min="1799" max="1799" width="10.28515625" style="31" customWidth="1"/>
    <col min="1800" max="1800" width="8.140625" style="31" customWidth="1"/>
    <col min="1801" max="1801" width="8" style="31" bestFit="1" customWidth="1"/>
    <col min="1802" max="1802" width="10.140625" style="31" customWidth="1"/>
    <col min="1803" max="1803" width="8.42578125" style="31" customWidth="1"/>
    <col min="1804" max="1804" width="9.5703125" style="31" bestFit="1" customWidth="1"/>
    <col min="1805" max="1806" width="7.85546875" style="31" bestFit="1" customWidth="1"/>
    <col min="1807" max="1807" width="8.7109375" style="31" bestFit="1" customWidth="1"/>
    <col min="1808" max="1808" width="8.42578125" style="31" bestFit="1" customWidth="1"/>
    <col min="1809" max="2050" width="9.140625" style="31"/>
    <col min="2051" max="2051" width="9.85546875" style="31" bestFit="1" customWidth="1"/>
    <col min="2052" max="2052" width="32.140625" style="31" bestFit="1" customWidth="1"/>
    <col min="2053" max="2053" width="13.140625" style="31" customWidth="1"/>
    <col min="2054" max="2054" width="9.140625" style="31"/>
    <col min="2055" max="2055" width="10.28515625" style="31" customWidth="1"/>
    <col min="2056" max="2056" width="8.140625" style="31" customWidth="1"/>
    <col min="2057" max="2057" width="8" style="31" bestFit="1" customWidth="1"/>
    <col min="2058" max="2058" width="10.140625" style="31" customWidth="1"/>
    <col min="2059" max="2059" width="8.42578125" style="31" customWidth="1"/>
    <col min="2060" max="2060" width="9.5703125" style="31" bestFit="1" customWidth="1"/>
    <col min="2061" max="2062" width="7.85546875" style="31" bestFit="1" customWidth="1"/>
    <col min="2063" max="2063" width="8.7109375" style="31" bestFit="1" customWidth="1"/>
    <col min="2064" max="2064" width="8.42578125" style="31" bestFit="1" customWidth="1"/>
    <col min="2065" max="2306" width="9.140625" style="31"/>
    <col min="2307" max="2307" width="9.85546875" style="31" bestFit="1" customWidth="1"/>
    <col min="2308" max="2308" width="32.140625" style="31" bestFit="1" customWidth="1"/>
    <col min="2309" max="2309" width="13.140625" style="31" customWidth="1"/>
    <col min="2310" max="2310" width="9.140625" style="31"/>
    <col min="2311" max="2311" width="10.28515625" style="31" customWidth="1"/>
    <col min="2312" max="2312" width="8.140625" style="31" customWidth="1"/>
    <col min="2313" max="2313" width="8" style="31" bestFit="1" customWidth="1"/>
    <col min="2314" max="2314" width="10.140625" style="31" customWidth="1"/>
    <col min="2315" max="2315" width="8.42578125" style="31" customWidth="1"/>
    <col min="2316" max="2316" width="9.5703125" style="31" bestFit="1" customWidth="1"/>
    <col min="2317" max="2318" width="7.85546875" style="31" bestFit="1" customWidth="1"/>
    <col min="2319" max="2319" width="8.7109375" style="31" bestFit="1" customWidth="1"/>
    <col min="2320" max="2320" width="8.42578125" style="31" bestFit="1" customWidth="1"/>
    <col min="2321" max="2562" width="9.140625" style="31"/>
    <col min="2563" max="2563" width="9.85546875" style="31" bestFit="1" customWidth="1"/>
    <col min="2564" max="2564" width="32.140625" style="31" bestFit="1" customWidth="1"/>
    <col min="2565" max="2565" width="13.140625" style="31" customWidth="1"/>
    <col min="2566" max="2566" width="9.140625" style="31"/>
    <col min="2567" max="2567" width="10.28515625" style="31" customWidth="1"/>
    <col min="2568" max="2568" width="8.140625" style="31" customWidth="1"/>
    <col min="2569" max="2569" width="8" style="31" bestFit="1" customWidth="1"/>
    <col min="2570" max="2570" width="10.140625" style="31" customWidth="1"/>
    <col min="2571" max="2571" width="8.42578125" style="31" customWidth="1"/>
    <col min="2572" max="2572" width="9.5703125" style="31" bestFit="1" customWidth="1"/>
    <col min="2573" max="2574" width="7.85546875" style="31" bestFit="1" customWidth="1"/>
    <col min="2575" max="2575" width="8.7109375" style="31" bestFit="1" customWidth="1"/>
    <col min="2576" max="2576" width="8.42578125" style="31" bestFit="1" customWidth="1"/>
    <col min="2577" max="2818" width="9.140625" style="31"/>
    <col min="2819" max="2819" width="9.85546875" style="31" bestFit="1" customWidth="1"/>
    <col min="2820" max="2820" width="32.140625" style="31" bestFit="1" customWidth="1"/>
    <col min="2821" max="2821" width="13.140625" style="31" customWidth="1"/>
    <col min="2822" max="2822" width="9.140625" style="31"/>
    <col min="2823" max="2823" width="10.28515625" style="31" customWidth="1"/>
    <col min="2824" max="2824" width="8.140625" style="31" customWidth="1"/>
    <col min="2825" max="2825" width="8" style="31" bestFit="1" customWidth="1"/>
    <col min="2826" max="2826" width="10.140625" style="31" customWidth="1"/>
    <col min="2827" max="2827" width="8.42578125" style="31" customWidth="1"/>
    <col min="2828" max="2828" width="9.5703125" style="31" bestFit="1" customWidth="1"/>
    <col min="2829" max="2830" width="7.85546875" style="31" bestFit="1" customWidth="1"/>
    <col min="2831" max="2831" width="8.7109375" style="31" bestFit="1" customWidth="1"/>
    <col min="2832" max="2832" width="8.42578125" style="31" bestFit="1" customWidth="1"/>
    <col min="2833" max="3074" width="9.140625" style="31"/>
    <col min="3075" max="3075" width="9.85546875" style="31" bestFit="1" customWidth="1"/>
    <col min="3076" max="3076" width="32.140625" style="31" bestFit="1" customWidth="1"/>
    <col min="3077" max="3077" width="13.140625" style="31" customWidth="1"/>
    <col min="3078" max="3078" width="9.140625" style="31"/>
    <col min="3079" max="3079" width="10.28515625" style="31" customWidth="1"/>
    <col min="3080" max="3080" width="8.140625" style="31" customWidth="1"/>
    <col min="3081" max="3081" width="8" style="31" bestFit="1" customWidth="1"/>
    <col min="3082" max="3082" width="10.140625" style="31" customWidth="1"/>
    <col min="3083" max="3083" width="8.42578125" style="31" customWidth="1"/>
    <col min="3084" max="3084" width="9.5703125" style="31" bestFit="1" customWidth="1"/>
    <col min="3085" max="3086" width="7.85546875" style="31" bestFit="1" customWidth="1"/>
    <col min="3087" max="3087" width="8.7109375" style="31" bestFit="1" customWidth="1"/>
    <col min="3088" max="3088" width="8.42578125" style="31" bestFit="1" customWidth="1"/>
    <col min="3089" max="3330" width="9.140625" style="31"/>
    <col min="3331" max="3331" width="9.85546875" style="31" bestFit="1" customWidth="1"/>
    <col min="3332" max="3332" width="32.140625" style="31" bestFit="1" customWidth="1"/>
    <col min="3333" max="3333" width="13.140625" style="31" customWidth="1"/>
    <col min="3334" max="3334" width="9.140625" style="31"/>
    <col min="3335" max="3335" width="10.28515625" style="31" customWidth="1"/>
    <col min="3336" max="3336" width="8.140625" style="31" customWidth="1"/>
    <col min="3337" max="3337" width="8" style="31" bestFit="1" customWidth="1"/>
    <col min="3338" max="3338" width="10.140625" style="31" customWidth="1"/>
    <col min="3339" max="3339" width="8.42578125" style="31" customWidth="1"/>
    <col min="3340" max="3340" width="9.5703125" style="31" bestFit="1" customWidth="1"/>
    <col min="3341" max="3342" width="7.85546875" style="31" bestFit="1" customWidth="1"/>
    <col min="3343" max="3343" width="8.7109375" style="31" bestFit="1" customWidth="1"/>
    <col min="3344" max="3344" width="8.42578125" style="31" bestFit="1" customWidth="1"/>
    <col min="3345" max="3586" width="9.140625" style="31"/>
    <col min="3587" max="3587" width="9.85546875" style="31" bestFit="1" customWidth="1"/>
    <col min="3588" max="3588" width="32.140625" style="31" bestFit="1" customWidth="1"/>
    <col min="3589" max="3589" width="13.140625" style="31" customWidth="1"/>
    <col min="3590" max="3590" width="9.140625" style="31"/>
    <col min="3591" max="3591" width="10.28515625" style="31" customWidth="1"/>
    <col min="3592" max="3592" width="8.140625" style="31" customWidth="1"/>
    <col min="3593" max="3593" width="8" style="31" bestFit="1" customWidth="1"/>
    <col min="3594" max="3594" width="10.140625" style="31" customWidth="1"/>
    <col min="3595" max="3595" width="8.42578125" style="31" customWidth="1"/>
    <col min="3596" max="3596" width="9.5703125" style="31" bestFit="1" customWidth="1"/>
    <col min="3597" max="3598" width="7.85546875" style="31" bestFit="1" customWidth="1"/>
    <col min="3599" max="3599" width="8.7109375" style="31" bestFit="1" customWidth="1"/>
    <col min="3600" max="3600" width="8.42578125" style="31" bestFit="1" customWidth="1"/>
    <col min="3601" max="3842" width="9.140625" style="31"/>
    <col min="3843" max="3843" width="9.85546875" style="31" bestFit="1" customWidth="1"/>
    <col min="3844" max="3844" width="32.140625" style="31" bestFit="1" customWidth="1"/>
    <col min="3845" max="3845" width="13.140625" style="31" customWidth="1"/>
    <col min="3846" max="3846" width="9.140625" style="31"/>
    <col min="3847" max="3847" width="10.28515625" style="31" customWidth="1"/>
    <col min="3848" max="3848" width="8.140625" style="31" customWidth="1"/>
    <col min="3849" max="3849" width="8" style="31" bestFit="1" customWidth="1"/>
    <col min="3850" max="3850" width="10.140625" style="31" customWidth="1"/>
    <col min="3851" max="3851" width="8.42578125" style="31" customWidth="1"/>
    <col min="3852" max="3852" width="9.5703125" style="31" bestFit="1" customWidth="1"/>
    <col min="3853" max="3854" width="7.85546875" style="31" bestFit="1" customWidth="1"/>
    <col min="3855" max="3855" width="8.7109375" style="31" bestFit="1" customWidth="1"/>
    <col min="3856" max="3856" width="8.42578125" style="31" bestFit="1" customWidth="1"/>
    <col min="3857" max="4098" width="9.140625" style="31"/>
    <col min="4099" max="4099" width="9.85546875" style="31" bestFit="1" customWidth="1"/>
    <col min="4100" max="4100" width="32.140625" style="31" bestFit="1" customWidth="1"/>
    <col min="4101" max="4101" width="13.140625" style="31" customWidth="1"/>
    <col min="4102" max="4102" width="9.140625" style="31"/>
    <col min="4103" max="4103" width="10.28515625" style="31" customWidth="1"/>
    <col min="4104" max="4104" width="8.140625" style="31" customWidth="1"/>
    <col min="4105" max="4105" width="8" style="31" bestFit="1" customWidth="1"/>
    <col min="4106" max="4106" width="10.140625" style="31" customWidth="1"/>
    <col min="4107" max="4107" width="8.42578125" style="31" customWidth="1"/>
    <col min="4108" max="4108" width="9.5703125" style="31" bestFit="1" customWidth="1"/>
    <col min="4109" max="4110" width="7.85546875" style="31" bestFit="1" customWidth="1"/>
    <col min="4111" max="4111" width="8.7109375" style="31" bestFit="1" customWidth="1"/>
    <col min="4112" max="4112" width="8.42578125" style="31" bestFit="1" customWidth="1"/>
    <col min="4113" max="4354" width="9.140625" style="31"/>
    <col min="4355" max="4355" width="9.85546875" style="31" bestFit="1" customWidth="1"/>
    <col min="4356" max="4356" width="32.140625" style="31" bestFit="1" customWidth="1"/>
    <col min="4357" max="4357" width="13.140625" style="31" customWidth="1"/>
    <col min="4358" max="4358" width="9.140625" style="31"/>
    <col min="4359" max="4359" width="10.28515625" style="31" customWidth="1"/>
    <col min="4360" max="4360" width="8.140625" style="31" customWidth="1"/>
    <col min="4361" max="4361" width="8" style="31" bestFit="1" customWidth="1"/>
    <col min="4362" max="4362" width="10.140625" style="31" customWidth="1"/>
    <col min="4363" max="4363" width="8.42578125" style="31" customWidth="1"/>
    <col min="4364" max="4364" width="9.5703125" style="31" bestFit="1" customWidth="1"/>
    <col min="4365" max="4366" width="7.85546875" style="31" bestFit="1" customWidth="1"/>
    <col min="4367" max="4367" width="8.7109375" style="31" bestFit="1" customWidth="1"/>
    <col min="4368" max="4368" width="8.42578125" style="31" bestFit="1" customWidth="1"/>
    <col min="4369" max="4610" width="9.140625" style="31"/>
    <col min="4611" max="4611" width="9.85546875" style="31" bestFit="1" customWidth="1"/>
    <col min="4612" max="4612" width="32.140625" style="31" bestFit="1" customWidth="1"/>
    <col min="4613" max="4613" width="13.140625" style="31" customWidth="1"/>
    <col min="4614" max="4614" width="9.140625" style="31"/>
    <col min="4615" max="4615" width="10.28515625" style="31" customWidth="1"/>
    <col min="4616" max="4616" width="8.140625" style="31" customWidth="1"/>
    <col min="4617" max="4617" width="8" style="31" bestFit="1" customWidth="1"/>
    <col min="4618" max="4618" width="10.140625" style="31" customWidth="1"/>
    <col min="4619" max="4619" width="8.42578125" style="31" customWidth="1"/>
    <col min="4620" max="4620" width="9.5703125" style="31" bestFit="1" customWidth="1"/>
    <col min="4621" max="4622" width="7.85546875" style="31" bestFit="1" customWidth="1"/>
    <col min="4623" max="4623" width="8.7109375" style="31" bestFit="1" customWidth="1"/>
    <col min="4624" max="4624" width="8.42578125" style="31" bestFit="1" customWidth="1"/>
    <col min="4625" max="4866" width="9.140625" style="31"/>
    <col min="4867" max="4867" width="9.85546875" style="31" bestFit="1" customWidth="1"/>
    <col min="4868" max="4868" width="32.140625" style="31" bestFit="1" customWidth="1"/>
    <col min="4869" max="4869" width="13.140625" style="31" customWidth="1"/>
    <col min="4870" max="4870" width="9.140625" style="31"/>
    <col min="4871" max="4871" width="10.28515625" style="31" customWidth="1"/>
    <col min="4872" max="4872" width="8.140625" style="31" customWidth="1"/>
    <col min="4873" max="4873" width="8" style="31" bestFit="1" customWidth="1"/>
    <col min="4874" max="4874" width="10.140625" style="31" customWidth="1"/>
    <col min="4875" max="4875" width="8.42578125" style="31" customWidth="1"/>
    <col min="4876" max="4876" width="9.5703125" style="31" bestFit="1" customWidth="1"/>
    <col min="4877" max="4878" width="7.85546875" style="31" bestFit="1" customWidth="1"/>
    <col min="4879" max="4879" width="8.7109375" style="31" bestFit="1" customWidth="1"/>
    <col min="4880" max="4880" width="8.42578125" style="31" bestFit="1" customWidth="1"/>
    <col min="4881" max="5122" width="9.140625" style="31"/>
    <col min="5123" max="5123" width="9.85546875" style="31" bestFit="1" customWidth="1"/>
    <col min="5124" max="5124" width="32.140625" style="31" bestFit="1" customWidth="1"/>
    <col min="5125" max="5125" width="13.140625" style="31" customWidth="1"/>
    <col min="5126" max="5126" width="9.140625" style="31"/>
    <col min="5127" max="5127" width="10.28515625" style="31" customWidth="1"/>
    <col min="5128" max="5128" width="8.140625" style="31" customWidth="1"/>
    <col min="5129" max="5129" width="8" style="31" bestFit="1" customWidth="1"/>
    <col min="5130" max="5130" width="10.140625" style="31" customWidth="1"/>
    <col min="5131" max="5131" width="8.42578125" style="31" customWidth="1"/>
    <col min="5132" max="5132" width="9.5703125" style="31" bestFit="1" customWidth="1"/>
    <col min="5133" max="5134" width="7.85546875" style="31" bestFit="1" customWidth="1"/>
    <col min="5135" max="5135" width="8.7109375" style="31" bestFit="1" customWidth="1"/>
    <col min="5136" max="5136" width="8.42578125" style="31" bestFit="1" customWidth="1"/>
    <col min="5137" max="5378" width="9.140625" style="31"/>
    <col min="5379" max="5379" width="9.85546875" style="31" bestFit="1" customWidth="1"/>
    <col min="5380" max="5380" width="32.140625" style="31" bestFit="1" customWidth="1"/>
    <col min="5381" max="5381" width="13.140625" style="31" customWidth="1"/>
    <col min="5382" max="5382" width="9.140625" style="31"/>
    <col min="5383" max="5383" width="10.28515625" style="31" customWidth="1"/>
    <col min="5384" max="5384" width="8.140625" style="31" customWidth="1"/>
    <col min="5385" max="5385" width="8" style="31" bestFit="1" customWidth="1"/>
    <col min="5386" max="5386" width="10.140625" style="31" customWidth="1"/>
    <col min="5387" max="5387" width="8.42578125" style="31" customWidth="1"/>
    <col min="5388" max="5388" width="9.5703125" style="31" bestFit="1" customWidth="1"/>
    <col min="5389" max="5390" width="7.85546875" style="31" bestFit="1" customWidth="1"/>
    <col min="5391" max="5391" width="8.7109375" style="31" bestFit="1" customWidth="1"/>
    <col min="5392" max="5392" width="8.42578125" style="31" bestFit="1" customWidth="1"/>
    <col min="5393" max="5634" width="9.140625" style="31"/>
    <col min="5635" max="5635" width="9.85546875" style="31" bestFit="1" customWidth="1"/>
    <col min="5636" max="5636" width="32.140625" style="31" bestFit="1" customWidth="1"/>
    <col min="5637" max="5637" width="13.140625" style="31" customWidth="1"/>
    <col min="5638" max="5638" width="9.140625" style="31"/>
    <col min="5639" max="5639" width="10.28515625" style="31" customWidth="1"/>
    <col min="5640" max="5640" width="8.140625" style="31" customWidth="1"/>
    <col min="5641" max="5641" width="8" style="31" bestFit="1" customWidth="1"/>
    <col min="5642" max="5642" width="10.140625" style="31" customWidth="1"/>
    <col min="5643" max="5643" width="8.42578125" style="31" customWidth="1"/>
    <col min="5644" max="5644" width="9.5703125" style="31" bestFit="1" customWidth="1"/>
    <col min="5645" max="5646" width="7.85546875" style="31" bestFit="1" customWidth="1"/>
    <col min="5647" max="5647" width="8.7109375" style="31" bestFit="1" customWidth="1"/>
    <col min="5648" max="5648" width="8.42578125" style="31" bestFit="1" customWidth="1"/>
    <col min="5649" max="5890" width="9.140625" style="31"/>
    <col min="5891" max="5891" width="9.85546875" style="31" bestFit="1" customWidth="1"/>
    <col min="5892" max="5892" width="32.140625" style="31" bestFit="1" customWidth="1"/>
    <col min="5893" max="5893" width="13.140625" style="31" customWidth="1"/>
    <col min="5894" max="5894" width="9.140625" style="31"/>
    <col min="5895" max="5895" width="10.28515625" style="31" customWidth="1"/>
    <col min="5896" max="5896" width="8.140625" style="31" customWidth="1"/>
    <col min="5897" max="5897" width="8" style="31" bestFit="1" customWidth="1"/>
    <col min="5898" max="5898" width="10.140625" style="31" customWidth="1"/>
    <col min="5899" max="5899" width="8.42578125" style="31" customWidth="1"/>
    <col min="5900" max="5900" width="9.5703125" style="31" bestFit="1" customWidth="1"/>
    <col min="5901" max="5902" width="7.85546875" style="31" bestFit="1" customWidth="1"/>
    <col min="5903" max="5903" width="8.7109375" style="31" bestFit="1" customWidth="1"/>
    <col min="5904" max="5904" width="8.42578125" style="31" bestFit="1" customWidth="1"/>
    <col min="5905" max="6146" width="9.140625" style="31"/>
    <col min="6147" max="6147" width="9.85546875" style="31" bestFit="1" customWidth="1"/>
    <col min="6148" max="6148" width="32.140625" style="31" bestFit="1" customWidth="1"/>
    <col min="6149" max="6149" width="13.140625" style="31" customWidth="1"/>
    <col min="6150" max="6150" width="9.140625" style="31"/>
    <col min="6151" max="6151" width="10.28515625" style="31" customWidth="1"/>
    <col min="6152" max="6152" width="8.140625" style="31" customWidth="1"/>
    <col min="6153" max="6153" width="8" style="31" bestFit="1" customWidth="1"/>
    <col min="6154" max="6154" width="10.140625" style="31" customWidth="1"/>
    <col min="6155" max="6155" width="8.42578125" style="31" customWidth="1"/>
    <col min="6156" max="6156" width="9.5703125" style="31" bestFit="1" customWidth="1"/>
    <col min="6157" max="6158" width="7.85546875" style="31" bestFit="1" customWidth="1"/>
    <col min="6159" max="6159" width="8.7109375" style="31" bestFit="1" customWidth="1"/>
    <col min="6160" max="6160" width="8.42578125" style="31" bestFit="1" customWidth="1"/>
    <col min="6161" max="6402" width="9.140625" style="31"/>
    <col min="6403" max="6403" width="9.85546875" style="31" bestFit="1" customWidth="1"/>
    <col min="6404" max="6404" width="32.140625" style="31" bestFit="1" customWidth="1"/>
    <col min="6405" max="6405" width="13.140625" style="31" customWidth="1"/>
    <col min="6406" max="6406" width="9.140625" style="31"/>
    <col min="6407" max="6407" width="10.28515625" style="31" customWidth="1"/>
    <col min="6408" max="6408" width="8.140625" style="31" customWidth="1"/>
    <col min="6409" max="6409" width="8" style="31" bestFit="1" customWidth="1"/>
    <col min="6410" max="6410" width="10.140625" style="31" customWidth="1"/>
    <col min="6411" max="6411" width="8.42578125" style="31" customWidth="1"/>
    <col min="6412" max="6412" width="9.5703125" style="31" bestFit="1" customWidth="1"/>
    <col min="6413" max="6414" width="7.85546875" style="31" bestFit="1" customWidth="1"/>
    <col min="6415" max="6415" width="8.7109375" style="31" bestFit="1" customWidth="1"/>
    <col min="6416" max="6416" width="8.42578125" style="31" bestFit="1" customWidth="1"/>
    <col min="6417" max="6658" width="9.140625" style="31"/>
    <col min="6659" max="6659" width="9.85546875" style="31" bestFit="1" customWidth="1"/>
    <col min="6660" max="6660" width="32.140625" style="31" bestFit="1" customWidth="1"/>
    <col min="6661" max="6661" width="13.140625" style="31" customWidth="1"/>
    <col min="6662" max="6662" width="9.140625" style="31"/>
    <col min="6663" max="6663" width="10.28515625" style="31" customWidth="1"/>
    <col min="6664" max="6664" width="8.140625" style="31" customWidth="1"/>
    <col min="6665" max="6665" width="8" style="31" bestFit="1" customWidth="1"/>
    <col min="6666" max="6666" width="10.140625" style="31" customWidth="1"/>
    <col min="6667" max="6667" width="8.42578125" style="31" customWidth="1"/>
    <col min="6668" max="6668" width="9.5703125" style="31" bestFit="1" customWidth="1"/>
    <col min="6669" max="6670" width="7.85546875" style="31" bestFit="1" customWidth="1"/>
    <col min="6671" max="6671" width="8.7109375" style="31" bestFit="1" customWidth="1"/>
    <col min="6672" max="6672" width="8.42578125" style="31" bestFit="1" customWidth="1"/>
    <col min="6673" max="6914" width="9.140625" style="31"/>
    <col min="6915" max="6915" width="9.85546875" style="31" bestFit="1" customWidth="1"/>
    <col min="6916" max="6916" width="32.140625" style="31" bestFit="1" customWidth="1"/>
    <col min="6917" max="6917" width="13.140625" style="31" customWidth="1"/>
    <col min="6918" max="6918" width="9.140625" style="31"/>
    <col min="6919" max="6919" width="10.28515625" style="31" customWidth="1"/>
    <col min="6920" max="6920" width="8.140625" style="31" customWidth="1"/>
    <col min="6921" max="6921" width="8" style="31" bestFit="1" customWidth="1"/>
    <col min="6922" max="6922" width="10.140625" style="31" customWidth="1"/>
    <col min="6923" max="6923" width="8.42578125" style="31" customWidth="1"/>
    <col min="6924" max="6924" width="9.5703125" style="31" bestFit="1" customWidth="1"/>
    <col min="6925" max="6926" width="7.85546875" style="31" bestFit="1" customWidth="1"/>
    <col min="6927" max="6927" width="8.7109375" style="31" bestFit="1" customWidth="1"/>
    <col min="6928" max="6928" width="8.42578125" style="31" bestFit="1" customWidth="1"/>
    <col min="6929" max="7170" width="9.140625" style="31"/>
    <col min="7171" max="7171" width="9.85546875" style="31" bestFit="1" customWidth="1"/>
    <col min="7172" max="7172" width="32.140625" style="31" bestFit="1" customWidth="1"/>
    <col min="7173" max="7173" width="13.140625" style="31" customWidth="1"/>
    <col min="7174" max="7174" width="9.140625" style="31"/>
    <col min="7175" max="7175" width="10.28515625" style="31" customWidth="1"/>
    <col min="7176" max="7176" width="8.140625" style="31" customWidth="1"/>
    <col min="7177" max="7177" width="8" style="31" bestFit="1" customWidth="1"/>
    <col min="7178" max="7178" width="10.140625" style="31" customWidth="1"/>
    <col min="7179" max="7179" width="8.42578125" style="31" customWidth="1"/>
    <col min="7180" max="7180" width="9.5703125" style="31" bestFit="1" customWidth="1"/>
    <col min="7181" max="7182" width="7.85546875" style="31" bestFit="1" customWidth="1"/>
    <col min="7183" max="7183" width="8.7109375" style="31" bestFit="1" customWidth="1"/>
    <col min="7184" max="7184" width="8.42578125" style="31" bestFit="1" customWidth="1"/>
    <col min="7185" max="7426" width="9.140625" style="31"/>
    <col min="7427" max="7427" width="9.85546875" style="31" bestFit="1" customWidth="1"/>
    <col min="7428" max="7428" width="32.140625" style="31" bestFit="1" customWidth="1"/>
    <col min="7429" max="7429" width="13.140625" style="31" customWidth="1"/>
    <col min="7430" max="7430" width="9.140625" style="31"/>
    <col min="7431" max="7431" width="10.28515625" style="31" customWidth="1"/>
    <col min="7432" max="7432" width="8.140625" style="31" customWidth="1"/>
    <col min="7433" max="7433" width="8" style="31" bestFit="1" customWidth="1"/>
    <col min="7434" max="7434" width="10.140625" style="31" customWidth="1"/>
    <col min="7435" max="7435" width="8.42578125" style="31" customWidth="1"/>
    <col min="7436" max="7436" width="9.5703125" style="31" bestFit="1" customWidth="1"/>
    <col min="7437" max="7438" width="7.85546875" style="31" bestFit="1" customWidth="1"/>
    <col min="7439" max="7439" width="8.7109375" style="31" bestFit="1" customWidth="1"/>
    <col min="7440" max="7440" width="8.42578125" style="31" bestFit="1" customWidth="1"/>
    <col min="7441" max="7682" width="9.140625" style="31"/>
    <col min="7683" max="7683" width="9.85546875" style="31" bestFit="1" customWidth="1"/>
    <col min="7684" max="7684" width="32.140625" style="31" bestFit="1" customWidth="1"/>
    <col min="7685" max="7685" width="13.140625" style="31" customWidth="1"/>
    <col min="7686" max="7686" width="9.140625" style="31"/>
    <col min="7687" max="7687" width="10.28515625" style="31" customWidth="1"/>
    <col min="7688" max="7688" width="8.140625" style="31" customWidth="1"/>
    <col min="7689" max="7689" width="8" style="31" bestFit="1" customWidth="1"/>
    <col min="7690" max="7690" width="10.140625" style="31" customWidth="1"/>
    <col min="7691" max="7691" width="8.42578125" style="31" customWidth="1"/>
    <col min="7692" max="7692" width="9.5703125" style="31" bestFit="1" customWidth="1"/>
    <col min="7693" max="7694" width="7.85546875" style="31" bestFit="1" customWidth="1"/>
    <col min="7695" max="7695" width="8.7109375" style="31" bestFit="1" customWidth="1"/>
    <col min="7696" max="7696" width="8.42578125" style="31" bestFit="1" customWidth="1"/>
    <col min="7697" max="7938" width="9.140625" style="31"/>
    <col min="7939" max="7939" width="9.85546875" style="31" bestFit="1" customWidth="1"/>
    <col min="7940" max="7940" width="32.140625" style="31" bestFit="1" customWidth="1"/>
    <col min="7941" max="7941" width="13.140625" style="31" customWidth="1"/>
    <col min="7942" max="7942" width="9.140625" style="31"/>
    <col min="7943" max="7943" width="10.28515625" style="31" customWidth="1"/>
    <col min="7944" max="7944" width="8.140625" style="31" customWidth="1"/>
    <col min="7945" max="7945" width="8" style="31" bestFit="1" customWidth="1"/>
    <col min="7946" max="7946" width="10.140625" style="31" customWidth="1"/>
    <col min="7947" max="7947" width="8.42578125" style="31" customWidth="1"/>
    <col min="7948" max="7948" width="9.5703125" style="31" bestFit="1" customWidth="1"/>
    <col min="7949" max="7950" width="7.85546875" style="31" bestFit="1" customWidth="1"/>
    <col min="7951" max="7951" width="8.7109375" style="31" bestFit="1" customWidth="1"/>
    <col min="7952" max="7952" width="8.42578125" style="31" bestFit="1" customWidth="1"/>
    <col min="7953" max="8194" width="9.140625" style="31"/>
    <col min="8195" max="8195" width="9.85546875" style="31" bestFit="1" customWidth="1"/>
    <col min="8196" max="8196" width="32.140625" style="31" bestFit="1" customWidth="1"/>
    <col min="8197" max="8197" width="13.140625" style="31" customWidth="1"/>
    <col min="8198" max="8198" width="9.140625" style="31"/>
    <col min="8199" max="8199" width="10.28515625" style="31" customWidth="1"/>
    <col min="8200" max="8200" width="8.140625" style="31" customWidth="1"/>
    <col min="8201" max="8201" width="8" style="31" bestFit="1" customWidth="1"/>
    <col min="8202" max="8202" width="10.140625" style="31" customWidth="1"/>
    <col min="8203" max="8203" width="8.42578125" style="31" customWidth="1"/>
    <col min="8204" max="8204" width="9.5703125" style="31" bestFit="1" customWidth="1"/>
    <col min="8205" max="8206" width="7.85546875" style="31" bestFit="1" customWidth="1"/>
    <col min="8207" max="8207" width="8.7109375" style="31" bestFit="1" customWidth="1"/>
    <col min="8208" max="8208" width="8.42578125" style="31" bestFit="1" customWidth="1"/>
    <col min="8209" max="8450" width="9.140625" style="31"/>
    <col min="8451" max="8451" width="9.85546875" style="31" bestFit="1" customWidth="1"/>
    <col min="8452" max="8452" width="32.140625" style="31" bestFit="1" customWidth="1"/>
    <col min="8453" max="8453" width="13.140625" style="31" customWidth="1"/>
    <col min="8454" max="8454" width="9.140625" style="31"/>
    <col min="8455" max="8455" width="10.28515625" style="31" customWidth="1"/>
    <col min="8456" max="8456" width="8.140625" style="31" customWidth="1"/>
    <col min="8457" max="8457" width="8" style="31" bestFit="1" customWidth="1"/>
    <col min="8458" max="8458" width="10.140625" style="31" customWidth="1"/>
    <col min="8459" max="8459" width="8.42578125" style="31" customWidth="1"/>
    <col min="8460" max="8460" width="9.5703125" style="31" bestFit="1" customWidth="1"/>
    <col min="8461" max="8462" width="7.85546875" style="31" bestFit="1" customWidth="1"/>
    <col min="8463" max="8463" width="8.7109375" style="31" bestFit="1" customWidth="1"/>
    <col min="8464" max="8464" width="8.42578125" style="31" bestFit="1" customWidth="1"/>
    <col min="8465" max="8706" width="9.140625" style="31"/>
    <col min="8707" max="8707" width="9.85546875" style="31" bestFit="1" customWidth="1"/>
    <col min="8708" max="8708" width="32.140625" style="31" bestFit="1" customWidth="1"/>
    <col min="8709" max="8709" width="13.140625" style="31" customWidth="1"/>
    <col min="8710" max="8710" width="9.140625" style="31"/>
    <col min="8711" max="8711" width="10.28515625" style="31" customWidth="1"/>
    <col min="8712" max="8712" width="8.140625" style="31" customWidth="1"/>
    <col min="8713" max="8713" width="8" style="31" bestFit="1" customWidth="1"/>
    <col min="8714" max="8714" width="10.140625" style="31" customWidth="1"/>
    <col min="8715" max="8715" width="8.42578125" style="31" customWidth="1"/>
    <col min="8716" max="8716" width="9.5703125" style="31" bestFit="1" customWidth="1"/>
    <col min="8717" max="8718" width="7.85546875" style="31" bestFit="1" customWidth="1"/>
    <col min="8719" max="8719" width="8.7109375" style="31" bestFit="1" customWidth="1"/>
    <col min="8720" max="8720" width="8.42578125" style="31" bestFit="1" customWidth="1"/>
    <col min="8721" max="8962" width="9.140625" style="31"/>
    <col min="8963" max="8963" width="9.85546875" style="31" bestFit="1" customWidth="1"/>
    <col min="8964" max="8964" width="32.140625" style="31" bestFit="1" customWidth="1"/>
    <col min="8965" max="8965" width="13.140625" style="31" customWidth="1"/>
    <col min="8966" max="8966" width="9.140625" style="31"/>
    <col min="8967" max="8967" width="10.28515625" style="31" customWidth="1"/>
    <col min="8968" max="8968" width="8.140625" style="31" customWidth="1"/>
    <col min="8969" max="8969" width="8" style="31" bestFit="1" customWidth="1"/>
    <col min="8970" max="8970" width="10.140625" style="31" customWidth="1"/>
    <col min="8971" max="8971" width="8.42578125" style="31" customWidth="1"/>
    <col min="8972" max="8972" width="9.5703125" style="31" bestFit="1" customWidth="1"/>
    <col min="8973" max="8974" width="7.85546875" style="31" bestFit="1" customWidth="1"/>
    <col min="8975" max="8975" width="8.7109375" style="31" bestFit="1" customWidth="1"/>
    <col min="8976" max="8976" width="8.42578125" style="31" bestFit="1" customWidth="1"/>
    <col min="8977" max="9218" width="9.140625" style="31"/>
    <col min="9219" max="9219" width="9.85546875" style="31" bestFit="1" customWidth="1"/>
    <col min="9220" max="9220" width="32.140625" style="31" bestFit="1" customWidth="1"/>
    <col min="9221" max="9221" width="13.140625" style="31" customWidth="1"/>
    <col min="9222" max="9222" width="9.140625" style="31"/>
    <col min="9223" max="9223" width="10.28515625" style="31" customWidth="1"/>
    <col min="9224" max="9224" width="8.140625" style="31" customWidth="1"/>
    <col min="9225" max="9225" width="8" style="31" bestFit="1" customWidth="1"/>
    <col min="9226" max="9226" width="10.140625" style="31" customWidth="1"/>
    <col min="9227" max="9227" width="8.42578125" style="31" customWidth="1"/>
    <col min="9228" max="9228" width="9.5703125" style="31" bestFit="1" customWidth="1"/>
    <col min="9229" max="9230" width="7.85546875" style="31" bestFit="1" customWidth="1"/>
    <col min="9231" max="9231" width="8.7109375" style="31" bestFit="1" customWidth="1"/>
    <col min="9232" max="9232" width="8.42578125" style="31" bestFit="1" customWidth="1"/>
    <col min="9233" max="9474" width="9.140625" style="31"/>
    <col min="9475" max="9475" width="9.85546875" style="31" bestFit="1" customWidth="1"/>
    <col min="9476" max="9476" width="32.140625" style="31" bestFit="1" customWidth="1"/>
    <col min="9477" max="9477" width="13.140625" style="31" customWidth="1"/>
    <col min="9478" max="9478" width="9.140625" style="31"/>
    <col min="9479" max="9479" width="10.28515625" style="31" customWidth="1"/>
    <col min="9480" max="9480" width="8.140625" style="31" customWidth="1"/>
    <col min="9481" max="9481" width="8" style="31" bestFit="1" customWidth="1"/>
    <col min="9482" max="9482" width="10.140625" style="31" customWidth="1"/>
    <col min="9483" max="9483" width="8.42578125" style="31" customWidth="1"/>
    <col min="9484" max="9484" width="9.5703125" style="31" bestFit="1" customWidth="1"/>
    <col min="9485" max="9486" width="7.85546875" style="31" bestFit="1" customWidth="1"/>
    <col min="9487" max="9487" width="8.7109375" style="31" bestFit="1" customWidth="1"/>
    <col min="9488" max="9488" width="8.42578125" style="31" bestFit="1" customWidth="1"/>
    <col min="9489" max="9730" width="9.140625" style="31"/>
    <col min="9731" max="9731" width="9.85546875" style="31" bestFit="1" customWidth="1"/>
    <col min="9732" max="9732" width="32.140625" style="31" bestFit="1" customWidth="1"/>
    <col min="9733" max="9733" width="13.140625" style="31" customWidth="1"/>
    <col min="9734" max="9734" width="9.140625" style="31"/>
    <col min="9735" max="9735" width="10.28515625" style="31" customWidth="1"/>
    <col min="9736" max="9736" width="8.140625" style="31" customWidth="1"/>
    <col min="9737" max="9737" width="8" style="31" bestFit="1" customWidth="1"/>
    <col min="9738" max="9738" width="10.140625" style="31" customWidth="1"/>
    <col min="9739" max="9739" width="8.42578125" style="31" customWidth="1"/>
    <col min="9740" max="9740" width="9.5703125" style="31" bestFit="1" customWidth="1"/>
    <col min="9741" max="9742" width="7.85546875" style="31" bestFit="1" customWidth="1"/>
    <col min="9743" max="9743" width="8.7109375" style="31" bestFit="1" customWidth="1"/>
    <col min="9744" max="9744" width="8.42578125" style="31" bestFit="1" customWidth="1"/>
    <col min="9745" max="9986" width="9.140625" style="31"/>
    <col min="9987" max="9987" width="9.85546875" style="31" bestFit="1" customWidth="1"/>
    <col min="9988" max="9988" width="32.140625" style="31" bestFit="1" customWidth="1"/>
    <col min="9989" max="9989" width="13.140625" style="31" customWidth="1"/>
    <col min="9990" max="9990" width="9.140625" style="31"/>
    <col min="9991" max="9991" width="10.28515625" style="31" customWidth="1"/>
    <col min="9992" max="9992" width="8.140625" style="31" customWidth="1"/>
    <col min="9993" max="9993" width="8" style="31" bestFit="1" customWidth="1"/>
    <col min="9994" max="9994" width="10.140625" style="31" customWidth="1"/>
    <col min="9995" max="9995" width="8.42578125" style="31" customWidth="1"/>
    <col min="9996" max="9996" width="9.5703125" style="31" bestFit="1" customWidth="1"/>
    <col min="9997" max="9998" width="7.85546875" style="31" bestFit="1" customWidth="1"/>
    <col min="9999" max="9999" width="8.7109375" style="31" bestFit="1" customWidth="1"/>
    <col min="10000" max="10000" width="8.42578125" style="31" bestFit="1" customWidth="1"/>
    <col min="10001" max="10242" width="9.140625" style="31"/>
    <col min="10243" max="10243" width="9.85546875" style="31" bestFit="1" customWidth="1"/>
    <col min="10244" max="10244" width="32.140625" style="31" bestFit="1" customWidth="1"/>
    <col min="10245" max="10245" width="13.140625" style="31" customWidth="1"/>
    <col min="10246" max="10246" width="9.140625" style="31"/>
    <col min="10247" max="10247" width="10.28515625" style="31" customWidth="1"/>
    <col min="10248" max="10248" width="8.140625" style="31" customWidth="1"/>
    <col min="10249" max="10249" width="8" style="31" bestFit="1" customWidth="1"/>
    <col min="10250" max="10250" width="10.140625" style="31" customWidth="1"/>
    <col min="10251" max="10251" width="8.42578125" style="31" customWidth="1"/>
    <col min="10252" max="10252" width="9.5703125" style="31" bestFit="1" customWidth="1"/>
    <col min="10253" max="10254" width="7.85546875" style="31" bestFit="1" customWidth="1"/>
    <col min="10255" max="10255" width="8.7109375" style="31" bestFit="1" customWidth="1"/>
    <col min="10256" max="10256" width="8.42578125" style="31" bestFit="1" customWidth="1"/>
    <col min="10257" max="10498" width="9.140625" style="31"/>
    <col min="10499" max="10499" width="9.85546875" style="31" bestFit="1" customWidth="1"/>
    <col min="10500" max="10500" width="32.140625" style="31" bestFit="1" customWidth="1"/>
    <col min="10501" max="10501" width="13.140625" style="31" customWidth="1"/>
    <col min="10502" max="10502" width="9.140625" style="31"/>
    <col min="10503" max="10503" width="10.28515625" style="31" customWidth="1"/>
    <col min="10504" max="10504" width="8.140625" style="31" customWidth="1"/>
    <col min="10505" max="10505" width="8" style="31" bestFit="1" customWidth="1"/>
    <col min="10506" max="10506" width="10.140625" style="31" customWidth="1"/>
    <col min="10507" max="10507" width="8.42578125" style="31" customWidth="1"/>
    <col min="10508" max="10508" width="9.5703125" style="31" bestFit="1" customWidth="1"/>
    <col min="10509" max="10510" width="7.85546875" style="31" bestFit="1" customWidth="1"/>
    <col min="10511" max="10511" width="8.7109375" style="31" bestFit="1" customWidth="1"/>
    <col min="10512" max="10512" width="8.42578125" style="31" bestFit="1" customWidth="1"/>
    <col min="10513" max="10754" width="9.140625" style="31"/>
    <col min="10755" max="10755" width="9.85546875" style="31" bestFit="1" customWidth="1"/>
    <col min="10756" max="10756" width="32.140625" style="31" bestFit="1" customWidth="1"/>
    <col min="10757" max="10757" width="13.140625" style="31" customWidth="1"/>
    <col min="10758" max="10758" width="9.140625" style="31"/>
    <col min="10759" max="10759" width="10.28515625" style="31" customWidth="1"/>
    <col min="10760" max="10760" width="8.140625" style="31" customWidth="1"/>
    <col min="10761" max="10761" width="8" style="31" bestFit="1" customWidth="1"/>
    <col min="10762" max="10762" width="10.140625" style="31" customWidth="1"/>
    <col min="10763" max="10763" width="8.42578125" style="31" customWidth="1"/>
    <col min="10764" max="10764" width="9.5703125" style="31" bestFit="1" customWidth="1"/>
    <col min="10765" max="10766" width="7.85546875" style="31" bestFit="1" customWidth="1"/>
    <col min="10767" max="10767" width="8.7109375" style="31" bestFit="1" customWidth="1"/>
    <col min="10768" max="10768" width="8.42578125" style="31" bestFit="1" customWidth="1"/>
    <col min="10769" max="11010" width="9.140625" style="31"/>
    <col min="11011" max="11011" width="9.85546875" style="31" bestFit="1" customWidth="1"/>
    <col min="11012" max="11012" width="32.140625" style="31" bestFit="1" customWidth="1"/>
    <col min="11013" max="11013" width="13.140625" style="31" customWidth="1"/>
    <col min="11014" max="11014" width="9.140625" style="31"/>
    <col min="11015" max="11015" width="10.28515625" style="31" customWidth="1"/>
    <col min="11016" max="11016" width="8.140625" style="31" customWidth="1"/>
    <col min="11017" max="11017" width="8" style="31" bestFit="1" customWidth="1"/>
    <col min="11018" max="11018" width="10.140625" style="31" customWidth="1"/>
    <col min="11019" max="11019" width="8.42578125" style="31" customWidth="1"/>
    <col min="11020" max="11020" width="9.5703125" style="31" bestFit="1" customWidth="1"/>
    <col min="11021" max="11022" width="7.85546875" style="31" bestFit="1" customWidth="1"/>
    <col min="11023" max="11023" width="8.7109375" style="31" bestFit="1" customWidth="1"/>
    <col min="11024" max="11024" width="8.42578125" style="31" bestFit="1" customWidth="1"/>
    <col min="11025" max="11266" width="9.140625" style="31"/>
    <col min="11267" max="11267" width="9.85546875" style="31" bestFit="1" customWidth="1"/>
    <col min="11268" max="11268" width="32.140625" style="31" bestFit="1" customWidth="1"/>
    <col min="11269" max="11269" width="13.140625" style="31" customWidth="1"/>
    <col min="11270" max="11270" width="9.140625" style="31"/>
    <col min="11271" max="11271" width="10.28515625" style="31" customWidth="1"/>
    <col min="11272" max="11272" width="8.140625" style="31" customWidth="1"/>
    <col min="11273" max="11273" width="8" style="31" bestFit="1" customWidth="1"/>
    <col min="11274" max="11274" width="10.140625" style="31" customWidth="1"/>
    <col min="11275" max="11275" width="8.42578125" style="31" customWidth="1"/>
    <col min="11276" max="11276" width="9.5703125" style="31" bestFit="1" customWidth="1"/>
    <col min="11277" max="11278" width="7.85546875" style="31" bestFit="1" customWidth="1"/>
    <col min="11279" max="11279" width="8.7109375" style="31" bestFit="1" customWidth="1"/>
    <col min="11280" max="11280" width="8.42578125" style="31" bestFit="1" customWidth="1"/>
    <col min="11281" max="11522" width="9.140625" style="31"/>
    <col min="11523" max="11523" width="9.85546875" style="31" bestFit="1" customWidth="1"/>
    <col min="11524" max="11524" width="32.140625" style="31" bestFit="1" customWidth="1"/>
    <col min="11525" max="11525" width="13.140625" style="31" customWidth="1"/>
    <col min="11526" max="11526" width="9.140625" style="31"/>
    <col min="11527" max="11527" width="10.28515625" style="31" customWidth="1"/>
    <col min="11528" max="11528" width="8.140625" style="31" customWidth="1"/>
    <col min="11529" max="11529" width="8" style="31" bestFit="1" customWidth="1"/>
    <col min="11530" max="11530" width="10.140625" style="31" customWidth="1"/>
    <col min="11531" max="11531" width="8.42578125" style="31" customWidth="1"/>
    <col min="11532" max="11532" width="9.5703125" style="31" bestFit="1" customWidth="1"/>
    <col min="11533" max="11534" width="7.85546875" style="31" bestFit="1" customWidth="1"/>
    <col min="11535" max="11535" width="8.7109375" style="31" bestFit="1" customWidth="1"/>
    <col min="11536" max="11536" width="8.42578125" style="31" bestFit="1" customWidth="1"/>
    <col min="11537" max="11778" width="9.140625" style="31"/>
    <col min="11779" max="11779" width="9.85546875" style="31" bestFit="1" customWidth="1"/>
    <col min="11780" max="11780" width="32.140625" style="31" bestFit="1" customWidth="1"/>
    <col min="11781" max="11781" width="13.140625" style="31" customWidth="1"/>
    <col min="11782" max="11782" width="9.140625" style="31"/>
    <col min="11783" max="11783" width="10.28515625" style="31" customWidth="1"/>
    <col min="11784" max="11784" width="8.140625" style="31" customWidth="1"/>
    <col min="11785" max="11785" width="8" style="31" bestFit="1" customWidth="1"/>
    <col min="11786" max="11786" width="10.140625" style="31" customWidth="1"/>
    <col min="11787" max="11787" width="8.42578125" style="31" customWidth="1"/>
    <col min="11788" max="11788" width="9.5703125" style="31" bestFit="1" customWidth="1"/>
    <col min="11789" max="11790" width="7.85546875" style="31" bestFit="1" customWidth="1"/>
    <col min="11791" max="11791" width="8.7109375" style="31" bestFit="1" customWidth="1"/>
    <col min="11792" max="11792" width="8.42578125" style="31" bestFit="1" customWidth="1"/>
    <col min="11793" max="12034" width="9.140625" style="31"/>
    <col min="12035" max="12035" width="9.85546875" style="31" bestFit="1" customWidth="1"/>
    <col min="12036" max="12036" width="32.140625" style="31" bestFit="1" customWidth="1"/>
    <col min="12037" max="12037" width="13.140625" style="31" customWidth="1"/>
    <col min="12038" max="12038" width="9.140625" style="31"/>
    <col min="12039" max="12039" width="10.28515625" style="31" customWidth="1"/>
    <col min="12040" max="12040" width="8.140625" style="31" customWidth="1"/>
    <col min="12041" max="12041" width="8" style="31" bestFit="1" customWidth="1"/>
    <col min="12042" max="12042" width="10.140625" style="31" customWidth="1"/>
    <col min="12043" max="12043" width="8.42578125" style="31" customWidth="1"/>
    <col min="12044" max="12044" width="9.5703125" style="31" bestFit="1" customWidth="1"/>
    <col min="12045" max="12046" width="7.85546875" style="31" bestFit="1" customWidth="1"/>
    <col min="12047" max="12047" width="8.7109375" style="31" bestFit="1" customWidth="1"/>
    <col min="12048" max="12048" width="8.42578125" style="31" bestFit="1" customWidth="1"/>
    <col min="12049" max="12290" width="9.140625" style="31"/>
    <col min="12291" max="12291" width="9.85546875" style="31" bestFit="1" customWidth="1"/>
    <col min="12292" max="12292" width="32.140625" style="31" bestFit="1" customWidth="1"/>
    <col min="12293" max="12293" width="13.140625" style="31" customWidth="1"/>
    <col min="12294" max="12294" width="9.140625" style="31"/>
    <col min="12295" max="12295" width="10.28515625" style="31" customWidth="1"/>
    <col min="12296" max="12296" width="8.140625" style="31" customWidth="1"/>
    <col min="12297" max="12297" width="8" style="31" bestFit="1" customWidth="1"/>
    <col min="12298" max="12298" width="10.140625" style="31" customWidth="1"/>
    <col min="12299" max="12299" width="8.42578125" style="31" customWidth="1"/>
    <col min="12300" max="12300" width="9.5703125" style="31" bestFit="1" customWidth="1"/>
    <col min="12301" max="12302" width="7.85546875" style="31" bestFit="1" customWidth="1"/>
    <col min="12303" max="12303" width="8.7109375" style="31" bestFit="1" customWidth="1"/>
    <col min="12304" max="12304" width="8.42578125" style="31" bestFit="1" customWidth="1"/>
    <col min="12305" max="12546" width="9.140625" style="31"/>
    <col min="12547" max="12547" width="9.85546875" style="31" bestFit="1" customWidth="1"/>
    <col min="12548" max="12548" width="32.140625" style="31" bestFit="1" customWidth="1"/>
    <col min="12549" max="12549" width="13.140625" style="31" customWidth="1"/>
    <col min="12550" max="12550" width="9.140625" style="31"/>
    <col min="12551" max="12551" width="10.28515625" style="31" customWidth="1"/>
    <col min="12552" max="12552" width="8.140625" style="31" customWidth="1"/>
    <col min="12553" max="12553" width="8" style="31" bestFit="1" customWidth="1"/>
    <col min="12554" max="12554" width="10.140625" style="31" customWidth="1"/>
    <col min="12555" max="12555" width="8.42578125" style="31" customWidth="1"/>
    <col min="12556" max="12556" width="9.5703125" style="31" bestFit="1" customWidth="1"/>
    <col min="12557" max="12558" width="7.85546875" style="31" bestFit="1" customWidth="1"/>
    <col min="12559" max="12559" width="8.7109375" style="31" bestFit="1" customWidth="1"/>
    <col min="12560" max="12560" width="8.42578125" style="31" bestFit="1" customWidth="1"/>
    <col min="12561" max="12802" width="9.140625" style="31"/>
    <col min="12803" max="12803" width="9.85546875" style="31" bestFit="1" customWidth="1"/>
    <col min="12804" max="12804" width="32.140625" style="31" bestFit="1" customWidth="1"/>
    <col min="12805" max="12805" width="13.140625" style="31" customWidth="1"/>
    <col min="12806" max="12806" width="9.140625" style="31"/>
    <col min="12807" max="12807" width="10.28515625" style="31" customWidth="1"/>
    <col min="12808" max="12808" width="8.140625" style="31" customWidth="1"/>
    <col min="12809" max="12809" width="8" style="31" bestFit="1" customWidth="1"/>
    <col min="12810" max="12810" width="10.140625" style="31" customWidth="1"/>
    <col min="12811" max="12811" width="8.42578125" style="31" customWidth="1"/>
    <col min="12812" max="12812" width="9.5703125" style="31" bestFit="1" customWidth="1"/>
    <col min="12813" max="12814" width="7.85546875" style="31" bestFit="1" customWidth="1"/>
    <col min="12815" max="12815" width="8.7109375" style="31" bestFit="1" customWidth="1"/>
    <col min="12816" max="12816" width="8.42578125" style="31" bestFit="1" customWidth="1"/>
    <col min="12817" max="13058" width="9.140625" style="31"/>
    <col min="13059" max="13059" width="9.85546875" style="31" bestFit="1" customWidth="1"/>
    <col min="13060" max="13060" width="32.140625" style="31" bestFit="1" customWidth="1"/>
    <col min="13061" max="13061" width="13.140625" style="31" customWidth="1"/>
    <col min="13062" max="13062" width="9.140625" style="31"/>
    <col min="13063" max="13063" width="10.28515625" style="31" customWidth="1"/>
    <col min="13064" max="13064" width="8.140625" style="31" customWidth="1"/>
    <col min="13065" max="13065" width="8" style="31" bestFit="1" customWidth="1"/>
    <col min="13066" max="13066" width="10.140625" style="31" customWidth="1"/>
    <col min="13067" max="13067" width="8.42578125" style="31" customWidth="1"/>
    <col min="13068" max="13068" width="9.5703125" style="31" bestFit="1" customWidth="1"/>
    <col min="13069" max="13070" width="7.85546875" style="31" bestFit="1" customWidth="1"/>
    <col min="13071" max="13071" width="8.7109375" style="31" bestFit="1" customWidth="1"/>
    <col min="13072" max="13072" width="8.42578125" style="31" bestFit="1" customWidth="1"/>
    <col min="13073" max="13314" width="9.140625" style="31"/>
    <col min="13315" max="13315" width="9.85546875" style="31" bestFit="1" customWidth="1"/>
    <col min="13316" max="13316" width="32.140625" style="31" bestFit="1" customWidth="1"/>
    <col min="13317" max="13317" width="13.140625" style="31" customWidth="1"/>
    <col min="13318" max="13318" width="9.140625" style="31"/>
    <col min="13319" max="13319" width="10.28515625" style="31" customWidth="1"/>
    <col min="13320" max="13320" width="8.140625" style="31" customWidth="1"/>
    <col min="13321" max="13321" width="8" style="31" bestFit="1" customWidth="1"/>
    <col min="13322" max="13322" width="10.140625" style="31" customWidth="1"/>
    <col min="13323" max="13323" width="8.42578125" style="31" customWidth="1"/>
    <col min="13324" max="13324" width="9.5703125" style="31" bestFit="1" customWidth="1"/>
    <col min="13325" max="13326" width="7.85546875" style="31" bestFit="1" customWidth="1"/>
    <col min="13327" max="13327" width="8.7109375" style="31" bestFit="1" customWidth="1"/>
    <col min="13328" max="13328" width="8.42578125" style="31" bestFit="1" customWidth="1"/>
    <col min="13329" max="13570" width="9.140625" style="31"/>
    <col min="13571" max="13571" width="9.85546875" style="31" bestFit="1" customWidth="1"/>
    <col min="13572" max="13572" width="32.140625" style="31" bestFit="1" customWidth="1"/>
    <col min="13573" max="13573" width="13.140625" style="31" customWidth="1"/>
    <col min="13574" max="13574" width="9.140625" style="31"/>
    <col min="13575" max="13575" width="10.28515625" style="31" customWidth="1"/>
    <col min="13576" max="13576" width="8.140625" style="31" customWidth="1"/>
    <col min="13577" max="13577" width="8" style="31" bestFit="1" customWidth="1"/>
    <col min="13578" max="13578" width="10.140625" style="31" customWidth="1"/>
    <col min="13579" max="13579" width="8.42578125" style="31" customWidth="1"/>
    <col min="13580" max="13580" width="9.5703125" style="31" bestFit="1" customWidth="1"/>
    <col min="13581" max="13582" width="7.85546875" style="31" bestFit="1" customWidth="1"/>
    <col min="13583" max="13583" width="8.7109375" style="31" bestFit="1" customWidth="1"/>
    <col min="13584" max="13584" width="8.42578125" style="31" bestFit="1" customWidth="1"/>
    <col min="13585" max="13826" width="9.140625" style="31"/>
    <col min="13827" max="13827" width="9.85546875" style="31" bestFit="1" customWidth="1"/>
    <col min="13828" max="13828" width="32.140625" style="31" bestFit="1" customWidth="1"/>
    <col min="13829" max="13829" width="13.140625" style="31" customWidth="1"/>
    <col min="13830" max="13830" width="9.140625" style="31"/>
    <col min="13831" max="13831" width="10.28515625" style="31" customWidth="1"/>
    <col min="13832" max="13832" width="8.140625" style="31" customWidth="1"/>
    <col min="13833" max="13833" width="8" style="31" bestFit="1" customWidth="1"/>
    <col min="13834" max="13834" width="10.140625" style="31" customWidth="1"/>
    <col min="13835" max="13835" width="8.42578125" style="31" customWidth="1"/>
    <col min="13836" max="13836" width="9.5703125" style="31" bestFit="1" customWidth="1"/>
    <col min="13837" max="13838" width="7.85546875" style="31" bestFit="1" customWidth="1"/>
    <col min="13839" max="13839" width="8.7109375" style="31" bestFit="1" customWidth="1"/>
    <col min="13840" max="13840" width="8.42578125" style="31" bestFit="1" customWidth="1"/>
    <col min="13841" max="14082" width="9.140625" style="31"/>
    <col min="14083" max="14083" width="9.85546875" style="31" bestFit="1" customWidth="1"/>
    <col min="14084" max="14084" width="32.140625" style="31" bestFit="1" customWidth="1"/>
    <col min="14085" max="14085" width="13.140625" style="31" customWidth="1"/>
    <col min="14086" max="14086" width="9.140625" style="31"/>
    <col min="14087" max="14087" width="10.28515625" style="31" customWidth="1"/>
    <col min="14088" max="14088" width="8.140625" style="31" customWidth="1"/>
    <col min="14089" max="14089" width="8" style="31" bestFit="1" customWidth="1"/>
    <col min="14090" max="14090" width="10.140625" style="31" customWidth="1"/>
    <col min="14091" max="14091" width="8.42578125" style="31" customWidth="1"/>
    <col min="14092" max="14092" width="9.5703125" style="31" bestFit="1" customWidth="1"/>
    <col min="14093" max="14094" width="7.85546875" style="31" bestFit="1" customWidth="1"/>
    <col min="14095" max="14095" width="8.7109375" style="31" bestFit="1" customWidth="1"/>
    <col min="14096" max="14096" width="8.42578125" style="31" bestFit="1" customWidth="1"/>
    <col min="14097" max="14338" width="9.140625" style="31"/>
    <col min="14339" max="14339" width="9.85546875" style="31" bestFit="1" customWidth="1"/>
    <col min="14340" max="14340" width="32.140625" style="31" bestFit="1" customWidth="1"/>
    <col min="14341" max="14341" width="13.140625" style="31" customWidth="1"/>
    <col min="14342" max="14342" width="9.140625" style="31"/>
    <col min="14343" max="14343" width="10.28515625" style="31" customWidth="1"/>
    <col min="14344" max="14344" width="8.140625" style="31" customWidth="1"/>
    <col min="14345" max="14345" width="8" style="31" bestFit="1" customWidth="1"/>
    <col min="14346" max="14346" width="10.140625" style="31" customWidth="1"/>
    <col min="14347" max="14347" width="8.42578125" style="31" customWidth="1"/>
    <col min="14348" max="14348" width="9.5703125" style="31" bestFit="1" customWidth="1"/>
    <col min="14349" max="14350" width="7.85546875" style="31" bestFit="1" customWidth="1"/>
    <col min="14351" max="14351" width="8.7109375" style="31" bestFit="1" customWidth="1"/>
    <col min="14352" max="14352" width="8.42578125" style="31" bestFit="1" customWidth="1"/>
    <col min="14353" max="14594" width="9.140625" style="31"/>
    <col min="14595" max="14595" width="9.85546875" style="31" bestFit="1" customWidth="1"/>
    <col min="14596" max="14596" width="32.140625" style="31" bestFit="1" customWidth="1"/>
    <col min="14597" max="14597" width="13.140625" style="31" customWidth="1"/>
    <col min="14598" max="14598" width="9.140625" style="31"/>
    <col min="14599" max="14599" width="10.28515625" style="31" customWidth="1"/>
    <col min="14600" max="14600" width="8.140625" style="31" customWidth="1"/>
    <col min="14601" max="14601" width="8" style="31" bestFit="1" customWidth="1"/>
    <col min="14602" max="14602" width="10.140625" style="31" customWidth="1"/>
    <col min="14603" max="14603" width="8.42578125" style="31" customWidth="1"/>
    <col min="14604" max="14604" width="9.5703125" style="31" bestFit="1" customWidth="1"/>
    <col min="14605" max="14606" width="7.85546875" style="31" bestFit="1" customWidth="1"/>
    <col min="14607" max="14607" width="8.7109375" style="31" bestFit="1" customWidth="1"/>
    <col min="14608" max="14608" width="8.42578125" style="31" bestFit="1" customWidth="1"/>
    <col min="14609" max="14850" width="9.140625" style="31"/>
    <col min="14851" max="14851" width="9.85546875" style="31" bestFit="1" customWidth="1"/>
    <col min="14852" max="14852" width="32.140625" style="31" bestFit="1" customWidth="1"/>
    <col min="14853" max="14853" width="13.140625" style="31" customWidth="1"/>
    <col min="14854" max="14854" width="9.140625" style="31"/>
    <col min="14855" max="14855" width="10.28515625" style="31" customWidth="1"/>
    <col min="14856" max="14856" width="8.140625" style="31" customWidth="1"/>
    <col min="14857" max="14857" width="8" style="31" bestFit="1" customWidth="1"/>
    <col min="14858" max="14858" width="10.140625" style="31" customWidth="1"/>
    <col min="14859" max="14859" width="8.42578125" style="31" customWidth="1"/>
    <col min="14860" max="14860" width="9.5703125" style="31" bestFit="1" customWidth="1"/>
    <col min="14861" max="14862" width="7.85546875" style="31" bestFit="1" customWidth="1"/>
    <col min="14863" max="14863" width="8.7109375" style="31" bestFit="1" customWidth="1"/>
    <col min="14864" max="14864" width="8.42578125" style="31" bestFit="1" customWidth="1"/>
    <col min="14865" max="15106" width="9.140625" style="31"/>
    <col min="15107" max="15107" width="9.85546875" style="31" bestFit="1" customWidth="1"/>
    <col min="15108" max="15108" width="32.140625" style="31" bestFit="1" customWidth="1"/>
    <col min="15109" max="15109" width="13.140625" style="31" customWidth="1"/>
    <col min="15110" max="15110" width="9.140625" style="31"/>
    <col min="15111" max="15111" width="10.28515625" style="31" customWidth="1"/>
    <col min="15112" max="15112" width="8.140625" style="31" customWidth="1"/>
    <col min="15113" max="15113" width="8" style="31" bestFit="1" customWidth="1"/>
    <col min="15114" max="15114" width="10.140625" style="31" customWidth="1"/>
    <col min="15115" max="15115" width="8.42578125" style="31" customWidth="1"/>
    <col min="15116" max="15116" width="9.5703125" style="31" bestFit="1" customWidth="1"/>
    <col min="15117" max="15118" width="7.85546875" style="31" bestFit="1" customWidth="1"/>
    <col min="15119" max="15119" width="8.7109375" style="31" bestFit="1" customWidth="1"/>
    <col min="15120" max="15120" width="8.42578125" style="31" bestFit="1" customWidth="1"/>
    <col min="15121" max="15362" width="9.140625" style="31"/>
    <col min="15363" max="15363" width="9.85546875" style="31" bestFit="1" customWidth="1"/>
    <col min="15364" max="15364" width="32.140625" style="31" bestFit="1" customWidth="1"/>
    <col min="15365" max="15365" width="13.140625" style="31" customWidth="1"/>
    <col min="15366" max="15366" width="9.140625" style="31"/>
    <col min="15367" max="15367" width="10.28515625" style="31" customWidth="1"/>
    <col min="15368" max="15368" width="8.140625" style="31" customWidth="1"/>
    <col min="15369" max="15369" width="8" style="31" bestFit="1" customWidth="1"/>
    <col min="15370" max="15370" width="10.140625" style="31" customWidth="1"/>
    <col min="15371" max="15371" width="8.42578125" style="31" customWidth="1"/>
    <col min="15372" max="15372" width="9.5703125" style="31" bestFit="1" customWidth="1"/>
    <col min="15373" max="15374" width="7.85546875" style="31" bestFit="1" customWidth="1"/>
    <col min="15375" max="15375" width="8.7109375" style="31" bestFit="1" customWidth="1"/>
    <col min="15376" max="15376" width="8.42578125" style="31" bestFit="1" customWidth="1"/>
    <col min="15377" max="15618" width="9.140625" style="31"/>
    <col min="15619" max="15619" width="9.85546875" style="31" bestFit="1" customWidth="1"/>
    <col min="15620" max="15620" width="32.140625" style="31" bestFit="1" customWidth="1"/>
    <col min="15621" max="15621" width="13.140625" style="31" customWidth="1"/>
    <col min="15622" max="15622" width="9.140625" style="31"/>
    <col min="15623" max="15623" width="10.28515625" style="31" customWidth="1"/>
    <col min="15624" max="15624" width="8.140625" style="31" customWidth="1"/>
    <col min="15625" max="15625" width="8" style="31" bestFit="1" customWidth="1"/>
    <col min="15626" max="15626" width="10.140625" style="31" customWidth="1"/>
    <col min="15627" max="15627" width="8.42578125" style="31" customWidth="1"/>
    <col min="15628" max="15628" width="9.5703125" style="31" bestFit="1" customWidth="1"/>
    <col min="15629" max="15630" width="7.85546875" style="31" bestFit="1" customWidth="1"/>
    <col min="15631" max="15631" width="8.7109375" style="31" bestFit="1" customWidth="1"/>
    <col min="15632" max="15632" width="8.42578125" style="31" bestFit="1" customWidth="1"/>
    <col min="15633" max="15874" width="9.140625" style="31"/>
    <col min="15875" max="15875" width="9.85546875" style="31" bestFit="1" customWidth="1"/>
    <col min="15876" max="15876" width="32.140625" style="31" bestFit="1" customWidth="1"/>
    <col min="15877" max="15877" width="13.140625" style="31" customWidth="1"/>
    <col min="15878" max="15878" width="9.140625" style="31"/>
    <col min="15879" max="15879" width="10.28515625" style="31" customWidth="1"/>
    <col min="15880" max="15880" width="8.140625" style="31" customWidth="1"/>
    <col min="15881" max="15881" width="8" style="31" bestFit="1" customWidth="1"/>
    <col min="15882" max="15882" width="10.140625" style="31" customWidth="1"/>
    <col min="15883" max="15883" width="8.42578125" style="31" customWidth="1"/>
    <col min="15884" max="15884" width="9.5703125" style="31" bestFit="1" customWidth="1"/>
    <col min="15885" max="15886" width="7.85546875" style="31" bestFit="1" customWidth="1"/>
    <col min="15887" max="15887" width="8.7109375" style="31" bestFit="1" customWidth="1"/>
    <col min="15888" max="15888" width="8.42578125" style="31" bestFit="1" customWidth="1"/>
    <col min="15889" max="16130" width="9.140625" style="31"/>
    <col min="16131" max="16131" width="9.85546875" style="31" bestFit="1" customWidth="1"/>
    <col min="16132" max="16132" width="32.140625" style="31" bestFit="1" customWidth="1"/>
    <col min="16133" max="16133" width="13.140625" style="31" customWidth="1"/>
    <col min="16134" max="16134" width="9.140625" style="31"/>
    <col min="16135" max="16135" width="10.28515625" style="31" customWidth="1"/>
    <col min="16136" max="16136" width="8.140625" style="31" customWidth="1"/>
    <col min="16137" max="16137" width="8" style="31" bestFit="1" customWidth="1"/>
    <col min="16138" max="16138" width="10.140625" style="31" customWidth="1"/>
    <col min="16139" max="16139" width="8.42578125" style="31" customWidth="1"/>
    <col min="16140" max="16140" width="9.5703125" style="31" bestFit="1" customWidth="1"/>
    <col min="16141" max="16142" width="7.85546875" style="31" bestFit="1" customWidth="1"/>
    <col min="16143" max="16143" width="8.7109375" style="31" bestFit="1" customWidth="1"/>
    <col min="16144" max="16144" width="8.42578125" style="31" bestFit="1" customWidth="1"/>
    <col min="16145" max="16384" width="9.140625" style="31"/>
  </cols>
  <sheetData>
    <row r="1" spans="1:16" s="1" customFormat="1" ht="27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134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s="2" customFormat="1" x14ac:dyDescent="0.2">
      <c r="B2" s="3"/>
      <c r="D2" s="4"/>
      <c r="F2" s="4"/>
      <c r="H2" s="5"/>
      <c r="I2" s="5"/>
    </row>
    <row r="3" spans="1:16" s="6" customFormat="1" x14ac:dyDescent="0.2">
      <c r="A3" s="11">
        <v>1</v>
      </c>
      <c r="B3" s="7" t="s">
        <v>15</v>
      </c>
      <c r="C3" s="6" t="s">
        <v>124</v>
      </c>
      <c r="D3" s="8" t="s">
        <v>87</v>
      </c>
      <c r="E3" s="6" t="s">
        <v>87</v>
      </c>
      <c r="F3" s="8" t="s">
        <v>17</v>
      </c>
      <c r="G3" s="6">
        <v>14</v>
      </c>
      <c r="H3" s="9" t="s">
        <v>125</v>
      </c>
      <c r="I3" s="10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1</v>
      </c>
    </row>
    <row r="4" spans="1:16" s="12" customFormat="1" x14ac:dyDescent="0.2">
      <c r="A4" s="11">
        <v>1</v>
      </c>
      <c r="B4" s="13" t="s">
        <v>15</v>
      </c>
      <c r="C4" s="12" t="s">
        <v>18</v>
      </c>
      <c r="D4" s="14" t="s">
        <v>16</v>
      </c>
      <c r="F4" s="14" t="s">
        <v>21</v>
      </c>
      <c r="G4" s="12">
        <v>22</v>
      </c>
      <c r="H4" s="15" t="s">
        <v>22</v>
      </c>
      <c r="I4" s="10">
        <v>0.7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1">
        <v>1</v>
      </c>
      <c r="P4" s="11">
        <v>0</v>
      </c>
    </row>
    <row r="5" spans="1:16" s="16" customFormat="1" x14ac:dyDescent="0.2">
      <c r="A5" s="11">
        <v>0</v>
      </c>
      <c r="B5" s="17" t="s">
        <v>15</v>
      </c>
      <c r="C5" s="16" t="s">
        <v>76</v>
      </c>
      <c r="D5" s="14" t="s">
        <v>77</v>
      </c>
      <c r="F5" s="14" t="s">
        <v>43</v>
      </c>
      <c r="G5" s="16">
        <v>22</v>
      </c>
      <c r="H5" s="15" t="s">
        <v>27</v>
      </c>
      <c r="I5" s="10">
        <v>0.2</v>
      </c>
      <c r="J5" s="11">
        <v>1</v>
      </c>
      <c r="K5" s="11">
        <v>1</v>
      </c>
      <c r="L5" s="11">
        <v>1</v>
      </c>
      <c r="M5" s="11">
        <v>1</v>
      </c>
      <c r="N5" s="11">
        <v>1</v>
      </c>
      <c r="O5" s="11">
        <v>1</v>
      </c>
      <c r="P5" s="11">
        <v>1</v>
      </c>
    </row>
    <row r="6" spans="1:16" s="16" customFormat="1" x14ac:dyDescent="0.2">
      <c r="A6" s="11">
        <v>1</v>
      </c>
      <c r="B6" s="7" t="s">
        <v>15</v>
      </c>
      <c r="C6" s="36" t="s">
        <v>132</v>
      </c>
      <c r="D6" s="8" t="s">
        <v>96</v>
      </c>
      <c r="E6" s="6" t="s">
        <v>133</v>
      </c>
      <c r="F6" s="37" t="s">
        <v>94</v>
      </c>
      <c r="G6" s="6">
        <v>22</v>
      </c>
      <c r="H6" s="38" t="s">
        <v>27</v>
      </c>
      <c r="I6" s="10">
        <v>0.05</v>
      </c>
      <c r="J6" s="11">
        <v>1</v>
      </c>
      <c r="K6" s="11">
        <v>0</v>
      </c>
      <c r="L6" s="11">
        <v>0</v>
      </c>
      <c r="M6" s="11">
        <v>0</v>
      </c>
      <c r="N6" s="11">
        <v>1</v>
      </c>
      <c r="O6" s="11">
        <v>0</v>
      </c>
      <c r="P6" s="11">
        <v>1</v>
      </c>
    </row>
    <row r="7" spans="1:16" s="16" customFormat="1" x14ac:dyDescent="0.2">
      <c r="A7" s="11">
        <v>1</v>
      </c>
      <c r="B7" s="7" t="s">
        <v>15</v>
      </c>
      <c r="C7" s="36" t="s">
        <v>92</v>
      </c>
      <c r="D7" s="8" t="s">
        <v>96</v>
      </c>
      <c r="E7" s="6" t="s">
        <v>93</v>
      </c>
      <c r="F7" s="37" t="s">
        <v>95</v>
      </c>
      <c r="G7" s="6">
        <v>22</v>
      </c>
      <c r="H7" s="38" t="s">
        <v>27</v>
      </c>
      <c r="I7" s="10">
        <v>0.1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0</v>
      </c>
    </row>
    <row r="8" spans="1:16" s="16" customFormat="1" x14ac:dyDescent="0.2">
      <c r="A8" s="11">
        <v>0</v>
      </c>
      <c r="B8" s="7" t="s">
        <v>15</v>
      </c>
      <c r="C8" s="6" t="s">
        <v>25</v>
      </c>
      <c r="D8" s="37" t="s">
        <v>16</v>
      </c>
      <c r="E8" s="6"/>
      <c r="F8" s="8" t="s">
        <v>26</v>
      </c>
      <c r="G8" s="6">
        <v>22</v>
      </c>
      <c r="H8" s="38" t="s">
        <v>27</v>
      </c>
      <c r="I8" s="10">
        <v>0.05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</row>
    <row r="9" spans="1:16" ht="13.5" thickBot="1" x14ac:dyDescent="0.25">
      <c r="A9" s="19"/>
      <c r="B9" s="20"/>
      <c r="C9" s="19"/>
      <c r="D9" s="21"/>
      <c r="E9" s="19"/>
      <c r="F9" s="21"/>
      <c r="G9" s="19"/>
      <c r="H9" s="40"/>
      <c r="I9" s="40"/>
      <c r="J9" s="19"/>
      <c r="K9" s="19"/>
      <c r="L9" s="19"/>
      <c r="M9" s="19"/>
      <c r="N9" s="19"/>
      <c r="O9" s="19"/>
      <c r="P9" s="19"/>
    </row>
    <row r="10" spans="1:16" s="25" customFormat="1" ht="14.25" thickTop="1" thickBot="1" x14ac:dyDescent="0.25">
      <c r="A10" s="22"/>
      <c r="B10" s="22" t="s">
        <v>28</v>
      </c>
      <c r="C10" s="22"/>
      <c r="D10" s="23"/>
      <c r="E10" s="22"/>
      <c r="F10" s="23"/>
      <c r="G10" s="22"/>
      <c r="H10" s="24"/>
      <c r="I10" s="24"/>
      <c r="J10" s="41">
        <f t="array" ref="J10">SUM($I3:$I8*J3:J8)</f>
        <v>1.1000000000000001</v>
      </c>
      <c r="K10" s="41">
        <f t="array" ref="K10">SUM($I3:$I8*K3:K8)</f>
        <v>1.0499999999999998</v>
      </c>
      <c r="L10" s="41">
        <f t="array" ref="L10">SUM($I3:$I8*L3:L8)</f>
        <v>1.0499999999999998</v>
      </c>
      <c r="M10" s="41">
        <f t="array" ref="M10">SUM($I3:$I8*M3:M8)</f>
        <v>1.0499999999999998</v>
      </c>
      <c r="N10" s="41">
        <f t="array" ref="N10">SUM($I3:$I8*N3:N8)</f>
        <v>1.1000000000000001</v>
      </c>
      <c r="O10" s="41">
        <f t="array" ref="O10">SUM($I3:$I8*O3:O8)</f>
        <v>1.0499999999999998</v>
      </c>
      <c r="P10" s="41">
        <f t="array" ref="P10">SUM($I3:$I8*P3:P8)</f>
        <v>0.3</v>
      </c>
    </row>
    <row r="11" spans="1:16" s="26" customFormat="1" x14ac:dyDescent="0.2">
      <c r="B11" s="27"/>
      <c r="D11" s="28"/>
      <c r="F11" s="28"/>
      <c r="H11" s="29"/>
      <c r="I11" s="29"/>
    </row>
    <row r="12" spans="1:16" s="16" customFormat="1" x14ac:dyDescent="0.2">
      <c r="A12" s="11">
        <v>1</v>
      </c>
      <c r="B12" s="17" t="s">
        <v>29</v>
      </c>
      <c r="C12" s="16" t="s">
        <v>30</v>
      </c>
      <c r="D12" s="18" t="s">
        <v>31</v>
      </c>
      <c r="E12" s="16" t="s">
        <v>32</v>
      </c>
      <c r="F12" s="18" t="s">
        <v>33</v>
      </c>
      <c r="G12" s="16">
        <v>18</v>
      </c>
      <c r="H12" s="30" t="s">
        <v>34</v>
      </c>
      <c r="I12" s="10">
        <v>0.8</v>
      </c>
      <c r="J12" s="11">
        <v>1</v>
      </c>
      <c r="K12" s="11">
        <v>1</v>
      </c>
      <c r="L12" s="11">
        <v>1</v>
      </c>
      <c r="M12" s="11">
        <v>1</v>
      </c>
      <c r="N12" s="11">
        <v>1</v>
      </c>
      <c r="O12" s="11">
        <v>1</v>
      </c>
      <c r="P12" s="11">
        <v>1</v>
      </c>
    </row>
    <row r="13" spans="1:16" x14ac:dyDescent="0.2">
      <c r="A13" s="11">
        <v>1</v>
      </c>
      <c r="B13" s="32" t="s">
        <v>29</v>
      </c>
      <c r="C13" s="31" t="s">
        <v>35</v>
      </c>
      <c r="D13" s="33" t="s">
        <v>31</v>
      </c>
      <c r="E13" s="31" t="s">
        <v>32</v>
      </c>
      <c r="F13" s="33" t="s">
        <v>33</v>
      </c>
      <c r="G13" s="31">
        <v>18</v>
      </c>
      <c r="H13" s="34" t="s">
        <v>36</v>
      </c>
      <c r="I13" s="10">
        <v>1</v>
      </c>
      <c r="J13" s="11">
        <v>1</v>
      </c>
      <c r="K13" s="11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</row>
    <row r="14" spans="1:16" s="16" customFormat="1" x14ac:dyDescent="0.2">
      <c r="A14" s="11">
        <v>1</v>
      </c>
      <c r="B14" s="17" t="s">
        <v>29</v>
      </c>
      <c r="C14" s="12" t="s">
        <v>37</v>
      </c>
      <c r="D14" s="14" t="s">
        <v>31</v>
      </c>
      <c r="E14" s="12" t="s">
        <v>38</v>
      </c>
      <c r="F14" s="14" t="s">
        <v>33</v>
      </c>
      <c r="G14" s="16">
        <v>18</v>
      </c>
      <c r="H14" s="30" t="s">
        <v>39</v>
      </c>
      <c r="I14" s="10">
        <v>0.31</v>
      </c>
      <c r="J14" s="11">
        <v>1</v>
      </c>
      <c r="K14" s="11">
        <v>1</v>
      </c>
      <c r="L14" s="11">
        <v>1</v>
      </c>
      <c r="M14" s="11">
        <v>1</v>
      </c>
      <c r="N14" s="11">
        <v>1</v>
      </c>
      <c r="O14" s="11">
        <v>1</v>
      </c>
      <c r="P14" s="11">
        <v>1</v>
      </c>
    </row>
    <row r="15" spans="1:16" s="16" customFormat="1" x14ac:dyDescent="0.2">
      <c r="A15" s="11">
        <v>1</v>
      </c>
      <c r="B15" s="17" t="s">
        <v>29</v>
      </c>
      <c r="C15" s="12" t="s">
        <v>40</v>
      </c>
      <c r="D15" s="14" t="s">
        <v>41</v>
      </c>
      <c r="E15" s="12" t="s">
        <v>42</v>
      </c>
      <c r="F15" s="18" t="s">
        <v>43</v>
      </c>
      <c r="G15" s="16">
        <v>18</v>
      </c>
      <c r="H15" s="15" t="s">
        <v>27</v>
      </c>
      <c r="I15" s="10">
        <f>60/1000</f>
        <v>0.06</v>
      </c>
      <c r="J15" s="11">
        <v>1</v>
      </c>
      <c r="K15" s="11">
        <v>1</v>
      </c>
      <c r="L15" s="11">
        <v>1</v>
      </c>
      <c r="M15" s="11">
        <v>1</v>
      </c>
      <c r="N15" s="11">
        <v>1</v>
      </c>
      <c r="O15" s="11">
        <v>1</v>
      </c>
      <c r="P15" s="11">
        <v>1</v>
      </c>
    </row>
    <row r="16" spans="1:16" s="16" customFormat="1" x14ac:dyDescent="0.2">
      <c r="A16" s="11">
        <v>1</v>
      </c>
      <c r="B16" s="17" t="s">
        <v>29</v>
      </c>
      <c r="C16" s="12" t="s">
        <v>44</v>
      </c>
      <c r="D16" s="14" t="s">
        <v>41</v>
      </c>
      <c r="E16" s="12" t="s">
        <v>45</v>
      </c>
      <c r="F16" s="14" t="s">
        <v>33</v>
      </c>
      <c r="G16" s="16">
        <v>18</v>
      </c>
      <c r="H16" s="67" t="s">
        <v>39</v>
      </c>
      <c r="I16" s="10">
        <v>0.8</v>
      </c>
      <c r="J16" s="11">
        <v>0</v>
      </c>
      <c r="K16" s="11">
        <v>1</v>
      </c>
      <c r="L16" s="11">
        <v>1</v>
      </c>
      <c r="M16" s="11">
        <v>1</v>
      </c>
      <c r="N16" s="11">
        <v>1</v>
      </c>
      <c r="O16" s="11">
        <v>1</v>
      </c>
      <c r="P16" s="11">
        <v>0</v>
      </c>
    </row>
    <row r="17" spans="1:16" s="16" customFormat="1" x14ac:dyDescent="0.2">
      <c r="A17" s="11">
        <v>1</v>
      </c>
      <c r="B17" s="17" t="s">
        <v>29</v>
      </c>
      <c r="C17" s="12" t="s">
        <v>46</v>
      </c>
      <c r="D17" s="14" t="s">
        <v>47</v>
      </c>
      <c r="E17" s="12" t="s">
        <v>48</v>
      </c>
      <c r="F17" s="14" t="s">
        <v>43</v>
      </c>
      <c r="G17" s="16">
        <v>18</v>
      </c>
      <c r="H17" s="69"/>
      <c r="I17" s="10">
        <v>0.2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1</v>
      </c>
      <c r="P17" s="11">
        <v>1</v>
      </c>
    </row>
    <row r="18" spans="1:16" s="16" customFormat="1" x14ac:dyDescent="0.2">
      <c r="A18" s="11">
        <v>1</v>
      </c>
      <c r="B18" s="17" t="s">
        <v>29</v>
      </c>
      <c r="C18" s="16" t="s">
        <v>49</v>
      </c>
      <c r="D18" s="18" t="s">
        <v>50</v>
      </c>
      <c r="E18" s="12" t="s">
        <v>51</v>
      </c>
      <c r="F18" s="18" t="s">
        <v>33</v>
      </c>
      <c r="G18" s="16">
        <v>18</v>
      </c>
      <c r="H18" s="67" t="s">
        <v>34</v>
      </c>
      <c r="I18" s="10">
        <v>0.3</v>
      </c>
      <c r="J18" s="11">
        <v>1</v>
      </c>
      <c r="K18" s="11">
        <v>1</v>
      </c>
      <c r="L18" s="11">
        <v>1</v>
      </c>
      <c r="M18" s="11">
        <v>1</v>
      </c>
      <c r="N18" s="11">
        <v>1</v>
      </c>
      <c r="O18" s="11">
        <v>1</v>
      </c>
      <c r="P18" s="11">
        <v>1</v>
      </c>
    </row>
    <row r="19" spans="1:16" s="16" customFormat="1" x14ac:dyDescent="0.2">
      <c r="A19" s="11">
        <v>1</v>
      </c>
      <c r="B19" s="17" t="s">
        <v>29</v>
      </c>
      <c r="C19" s="16" t="s">
        <v>52</v>
      </c>
      <c r="D19" s="18" t="s">
        <v>50</v>
      </c>
      <c r="E19" s="12" t="s">
        <v>51</v>
      </c>
      <c r="F19" s="18" t="s">
        <v>33</v>
      </c>
      <c r="G19" s="16">
        <v>18</v>
      </c>
      <c r="H19" s="68"/>
      <c r="I19" s="10">
        <v>0.6</v>
      </c>
      <c r="J19" s="11">
        <v>0</v>
      </c>
      <c r="K19" s="11">
        <v>0</v>
      </c>
      <c r="L19" s="11">
        <v>1</v>
      </c>
      <c r="M19" s="11">
        <v>1</v>
      </c>
      <c r="N19" s="11">
        <v>1</v>
      </c>
      <c r="O19" s="11">
        <v>1</v>
      </c>
      <c r="P19" s="11">
        <v>0</v>
      </c>
    </row>
    <row r="20" spans="1:16" s="16" customFormat="1" x14ac:dyDescent="0.2">
      <c r="A20" s="11">
        <v>1</v>
      </c>
      <c r="B20" s="17" t="s">
        <v>29</v>
      </c>
      <c r="C20" s="16" t="s">
        <v>53</v>
      </c>
      <c r="D20" s="18" t="s">
        <v>50</v>
      </c>
      <c r="E20" s="12" t="s">
        <v>51</v>
      </c>
      <c r="F20" s="18" t="s">
        <v>33</v>
      </c>
      <c r="G20" s="16">
        <v>18</v>
      </c>
      <c r="H20" s="69"/>
      <c r="I20" s="10">
        <v>0.6</v>
      </c>
      <c r="J20" s="11">
        <v>0</v>
      </c>
      <c r="K20" s="11">
        <v>0</v>
      </c>
      <c r="L20" s="11">
        <v>1</v>
      </c>
      <c r="M20" s="11">
        <v>1</v>
      </c>
      <c r="N20" s="11">
        <v>1</v>
      </c>
      <c r="O20" s="11">
        <v>1</v>
      </c>
      <c r="P20" s="11">
        <v>0</v>
      </c>
    </row>
    <row r="21" spans="1:16" x14ac:dyDescent="0.2">
      <c r="A21" s="11">
        <v>1</v>
      </c>
      <c r="B21" s="35" t="s">
        <v>29</v>
      </c>
      <c r="C21" s="36" t="s">
        <v>54</v>
      </c>
      <c r="D21" s="37" t="s">
        <v>55</v>
      </c>
      <c r="E21" s="36" t="s">
        <v>56</v>
      </c>
      <c r="F21" s="37" t="s">
        <v>43</v>
      </c>
      <c r="G21" s="16">
        <v>18</v>
      </c>
      <c r="H21" s="38" t="s">
        <v>27</v>
      </c>
      <c r="I21" s="10">
        <v>0.3</v>
      </c>
      <c r="J21" s="11">
        <v>1</v>
      </c>
      <c r="K21" s="11">
        <v>1</v>
      </c>
      <c r="L21" s="11">
        <v>1</v>
      </c>
      <c r="M21" s="11">
        <v>1</v>
      </c>
      <c r="N21" s="11">
        <v>1</v>
      </c>
      <c r="O21" s="11">
        <v>1</v>
      </c>
      <c r="P21" s="11">
        <v>1</v>
      </c>
    </row>
    <row r="22" spans="1:16" x14ac:dyDescent="0.2">
      <c r="A22" s="11">
        <v>0</v>
      </c>
      <c r="B22" s="35" t="s">
        <v>29</v>
      </c>
      <c r="C22" s="36" t="s">
        <v>57</v>
      </c>
      <c r="D22" s="8"/>
      <c r="E22" s="36"/>
      <c r="F22" s="37" t="s">
        <v>58</v>
      </c>
      <c r="G22" s="16">
        <v>18</v>
      </c>
      <c r="H22" s="38" t="s">
        <v>34</v>
      </c>
      <c r="I22" s="10">
        <f>2*5/10</f>
        <v>1</v>
      </c>
      <c r="J22" s="11">
        <v>0</v>
      </c>
      <c r="K22" s="11">
        <v>1</v>
      </c>
      <c r="L22" s="11">
        <v>1</v>
      </c>
      <c r="M22" s="11">
        <v>1</v>
      </c>
      <c r="N22" s="11">
        <v>1</v>
      </c>
      <c r="O22" s="11">
        <v>1</v>
      </c>
      <c r="P22" s="11">
        <v>0</v>
      </c>
    </row>
    <row r="23" spans="1:16" x14ac:dyDescent="0.2">
      <c r="A23" s="11">
        <v>0</v>
      </c>
      <c r="B23" s="35" t="s">
        <v>29</v>
      </c>
      <c r="C23" s="36" t="s">
        <v>59</v>
      </c>
      <c r="D23" s="8"/>
      <c r="E23" s="36"/>
      <c r="F23" s="37" t="s">
        <v>58</v>
      </c>
      <c r="G23" s="6">
        <v>18</v>
      </c>
      <c r="H23" s="38" t="s">
        <v>34</v>
      </c>
      <c r="I23" s="10">
        <v>1</v>
      </c>
      <c r="J23" s="11">
        <v>0</v>
      </c>
      <c r="K23" s="11">
        <v>1</v>
      </c>
      <c r="L23" s="11">
        <v>1</v>
      </c>
      <c r="M23" s="11">
        <v>1</v>
      </c>
      <c r="N23" s="11">
        <v>1</v>
      </c>
      <c r="O23" s="11">
        <v>1</v>
      </c>
      <c r="P23" s="39">
        <v>0</v>
      </c>
    </row>
    <row r="24" spans="1:16" x14ac:dyDescent="0.2">
      <c r="A24" s="11">
        <v>0</v>
      </c>
      <c r="B24" s="35" t="s">
        <v>29</v>
      </c>
      <c r="C24" s="36" t="s">
        <v>91</v>
      </c>
      <c r="D24" s="37" t="s">
        <v>16</v>
      </c>
      <c r="E24" s="36" t="s">
        <v>16</v>
      </c>
      <c r="F24" s="37" t="s">
        <v>58</v>
      </c>
      <c r="G24" s="6">
        <v>18</v>
      </c>
      <c r="H24" s="38" t="s">
        <v>34</v>
      </c>
      <c r="I24" s="10">
        <v>1</v>
      </c>
      <c r="J24" s="11">
        <v>0</v>
      </c>
      <c r="K24" s="11">
        <v>1</v>
      </c>
      <c r="L24" s="11">
        <v>1</v>
      </c>
      <c r="M24" s="11">
        <v>1</v>
      </c>
      <c r="N24" s="11">
        <v>1</v>
      </c>
      <c r="O24" s="11">
        <v>1</v>
      </c>
      <c r="P24" s="39">
        <v>0</v>
      </c>
    </row>
    <row r="25" spans="1:16" x14ac:dyDescent="0.2">
      <c r="A25" s="11">
        <v>0</v>
      </c>
      <c r="B25" s="7" t="s">
        <v>29</v>
      </c>
      <c r="C25" s="36" t="s">
        <v>60</v>
      </c>
      <c r="D25" s="37" t="s">
        <v>61</v>
      </c>
      <c r="E25" s="36" t="s">
        <v>62</v>
      </c>
      <c r="F25" s="37" t="s">
        <v>43</v>
      </c>
      <c r="G25" s="6">
        <v>22</v>
      </c>
      <c r="H25" s="38" t="s">
        <v>27</v>
      </c>
      <c r="I25" s="10">
        <v>0.1</v>
      </c>
      <c r="J25" s="11">
        <v>1</v>
      </c>
      <c r="K25" s="11">
        <v>1</v>
      </c>
      <c r="L25" s="11">
        <v>1</v>
      </c>
      <c r="M25" s="11">
        <v>1</v>
      </c>
      <c r="N25" s="11">
        <v>1</v>
      </c>
      <c r="O25" s="11">
        <v>1</v>
      </c>
      <c r="P25" s="11">
        <v>1</v>
      </c>
    </row>
    <row r="26" spans="1:16" ht="13.5" thickBot="1" x14ac:dyDescent="0.25">
      <c r="A26" s="19"/>
      <c r="B26" s="20"/>
      <c r="C26" s="19"/>
      <c r="D26" s="21"/>
      <c r="E26" s="19"/>
      <c r="F26" s="21"/>
      <c r="G26" s="19"/>
      <c r="H26" s="40"/>
      <c r="I26" s="40"/>
      <c r="J26" s="19"/>
      <c r="K26" s="19"/>
      <c r="L26" s="19"/>
      <c r="M26" s="19"/>
      <c r="N26" s="19"/>
      <c r="O26" s="19"/>
      <c r="P26" s="19"/>
    </row>
    <row r="27" spans="1:16" s="25" customFormat="1" ht="14.25" thickTop="1" thickBot="1" x14ac:dyDescent="0.25">
      <c r="A27" s="22"/>
      <c r="B27" s="22" t="s">
        <v>63</v>
      </c>
      <c r="C27" s="22"/>
      <c r="D27" s="23"/>
      <c r="E27" s="22"/>
      <c r="F27" s="23"/>
      <c r="G27" s="22"/>
      <c r="H27" s="24"/>
      <c r="I27" s="24"/>
      <c r="J27" s="41">
        <f t="array" ref="J27">SUM($I12:$I25*J12:J25)</f>
        <v>3.07</v>
      </c>
      <c r="K27" s="41">
        <f t="array" ref="K27">SUM($I12:$I25*K12:K25)</f>
        <v>6.8699999999999992</v>
      </c>
      <c r="L27" s="41">
        <f t="array" ref="L27">SUM($I12:$I25*L12:L25)</f>
        <v>8.0699999999999985</v>
      </c>
      <c r="M27" s="41">
        <f t="array" ref="M27">SUM($I12:$I25*M12:M25)</f>
        <v>8.0699999999999985</v>
      </c>
      <c r="N27" s="41">
        <f t="array" ref="N27">SUM($I12:$I25*N12:N25)</f>
        <v>8.0699999999999985</v>
      </c>
      <c r="O27" s="41">
        <f t="array" ref="O27">SUM($I12:$I25*O12:O25)</f>
        <v>8.0699999999999985</v>
      </c>
      <c r="P27" s="41">
        <f t="array" ref="P27">SUM($I12:$I25*P12:P25)</f>
        <v>3.07</v>
      </c>
    </row>
    <row r="28" spans="1:16" s="26" customFormat="1" x14ac:dyDescent="0.2">
      <c r="B28" s="42"/>
      <c r="D28" s="28"/>
      <c r="F28" s="28"/>
      <c r="H28" s="43"/>
      <c r="I28" s="29"/>
      <c r="J28" s="44"/>
    </row>
    <row r="29" spans="1:16" s="16" customFormat="1" x14ac:dyDescent="0.2">
      <c r="A29" s="11">
        <v>1</v>
      </c>
      <c r="B29" s="17" t="s">
        <v>64</v>
      </c>
      <c r="C29" s="12" t="s">
        <v>65</v>
      </c>
      <c r="D29" s="14" t="s">
        <v>19</v>
      </c>
      <c r="E29" s="12" t="s">
        <v>20</v>
      </c>
      <c r="F29" s="18" t="s">
        <v>66</v>
      </c>
      <c r="G29" s="16">
        <v>18</v>
      </c>
      <c r="H29" s="30" t="s">
        <v>67</v>
      </c>
      <c r="I29" s="45">
        <v>0.3</v>
      </c>
      <c r="J29" s="11">
        <v>1</v>
      </c>
      <c r="K29" s="11">
        <v>1</v>
      </c>
      <c r="L29" s="11">
        <v>1</v>
      </c>
      <c r="M29" s="11">
        <v>1</v>
      </c>
      <c r="N29" s="11">
        <v>1</v>
      </c>
      <c r="O29" s="11">
        <v>1</v>
      </c>
      <c r="P29" s="11">
        <v>1</v>
      </c>
    </row>
    <row r="30" spans="1:16" s="16" customFormat="1" x14ac:dyDescent="0.2">
      <c r="A30" s="11">
        <v>0</v>
      </c>
      <c r="B30" s="17" t="s">
        <v>64</v>
      </c>
      <c r="C30" s="12" t="s">
        <v>97</v>
      </c>
      <c r="D30" s="14" t="s">
        <v>98</v>
      </c>
      <c r="E30" s="12" t="s">
        <v>99</v>
      </c>
      <c r="F30" s="18" t="s">
        <v>43</v>
      </c>
      <c r="G30" s="16">
        <v>16</v>
      </c>
      <c r="H30" s="30" t="s">
        <v>22</v>
      </c>
      <c r="I30" s="45">
        <v>0</v>
      </c>
      <c r="J30" s="11">
        <v>1</v>
      </c>
      <c r="K30" s="11">
        <v>1</v>
      </c>
      <c r="L30" s="11">
        <v>1</v>
      </c>
      <c r="M30" s="11">
        <v>1</v>
      </c>
      <c r="N30" s="11">
        <v>1</v>
      </c>
      <c r="O30" s="11">
        <v>1</v>
      </c>
      <c r="P30" s="11">
        <v>0</v>
      </c>
    </row>
    <row r="31" spans="1:16" s="16" customFormat="1" x14ac:dyDescent="0.2">
      <c r="A31" s="11">
        <v>0</v>
      </c>
      <c r="B31" s="17" t="s">
        <v>64</v>
      </c>
      <c r="C31" s="12" t="s">
        <v>23</v>
      </c>
      <c r="D31" s="18" t="s">
        <v>90</v>
      </c>
      <c r="F31" s="14" t="s">
        <v>24</v>
      </c>
      <c r="G31" s="16">
        <v>18</v>
      </c>
      <c r="H31" s="15" t="s">
        <v>22</v>
      </c>
      <c r="I31" s="45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</row>
    <row r="32" spans="1:16" s="16" customFormat="1" x14ac:dyDescent="0.2">
      <c r="A32" s="11">
        <v>1</v>
      </c>
      <c r="B32" s="17" t="s">
        <v>64</v>
      </c>
      <c r="C32" s="12" t="s">
        <v>88</v>
      </c>
      <c r="D32" s="14" t="s">
        <v>89</v>
      </c>
      <c r="E32" s="16" t="s">
        <v>123</v>
      </c>
      <c r="F32" s="14" t="s">
        <v>43</v>
      </c>
      <c r="G32" s="16">
        <v>22</v>
      </c>
      <c r="H32" s="15" t="s">
        <v>22</v>
      </c>
      <c r="I32" s="45">
        <v>0.05</v>
      </c>
      <c r="J32" s="11">
        <v>1</v>
      </c>
      <c r="K32" s="11">
        <v>1</v>
      </c>
      <c r="L32" s="11">
        <v>1</v>
      </c>
      <c r="M32" s="11">
        <v>1</v>
      </c>
      <c r="N32" s="11">
        <v>1</v>
      </c>
      <c r="O32" s="11">
        <v>1</v>
      </c>
      <c r="P32" s="11">
        <v>1</v>
      </c>
    </row>
    <row r="33" spans="1:16" s="16" customFormat="1" x14ac:dyDescent="0.2">
      <c r="A33" s="11">
        <v>1</v>
      </c>
      <c r="B33" s="17" t="s">
        <v>64</v>
      </c>
      <c r="C33" s="16" t="s">
        <v>68</v>
      </c>
      <c r="D33" s="18" t="s">
        <v>69</v>
      </c>
      <c r="F33" s="14" t="s">
        <v>70</v>
      </c>
      <c r="G33" s="16">
        <v>16</v>
      </c>
      <c r="H33" s="15" t="s">
        <v>71</v>
      </c>
      <c r="I33" s="45">
        <v>1.5</v>
      </c>
      <c r="J33" s="11">
        <v>0</v>
      </c>
      <c r="K33" s="11">
        <v>1</v>
      </c>
      <c r="L33" s="11">
        <v>1</v>
      </c>
      <c r="M33" s="11">
        <v>1</v>
      </c>
      <c r="N33" s="11">
        <v>1</v>
      </c>
      <c r="O33" s="11">
        <v>1</v>
      </c>
      <c r="P33" s="11">
        <v>0</v>
      </c>
    </row>
    <row r="34" spans="1:16" s="16" customFormat="1" x14ac:dyDescent="0.2">
      <c r="A34" s="11">
        <v>0</v>
      </c>
      <c r="B34" s="17" t="s">
        <v>64</v>
      </c>
      <c r="C34" s="16" t="s">
        <v>72</v>
      </c>
      <c r="D34" s="14" t="s">
        <v>16</v>
      </c>
      <c r="E34" s="16" t="s">
        <v>100</v>
      </c>
      <c r="F34" s="14" t="s">
        <v>70</v>
      </c>
      <c r="G34" s="16">
        <v>16</v>
      </c>
      <c r="H34" s="15" t="s">
        <v>67</v>
      </c>
      <c r="I34" s="45">
        <v>1</v>
      </c>
      <c r="J34" s="11">
        <v>0</v>
      </c>
      <c r="K34" s="11">
        <v>1</v>
      </c>
      <c r="L34" s="11">
        <v>1</v>
      </c>
      <c r="M34" s="11">
        <v>0</v>
      </c>
      <c r="N34" s="11">
        <v>1</v>
      </c>
      <c r="O34" s="11">
        <v>1</v>
      </c>
      <c r="P34" s="11">
        <v>0</v>
      </c>
    </row>
    <row r="35" spans="1:16" s="16" customFormat="1" x14ac:dyDescent="0.2">
      <c r="A35" s="11">
        <v>1</v>
      </c>
      <c r="B35" s="17" t="s">
        <v>64</v>
      </c>
      <c r="C35" s="12" t="s">
        <v>73</v>
      </c>
      <c r="D35" s="14" t="s">
        <v>74</v>
      </c>
      <c r="F35" s="14" t="s">
        <v>70</v>
      </c>
      <c r="G35" s="16">
        <v>16</v>
      </c>
      <c r="H35" s="15" t="s">
        <v>75</v>
      </c>
      <c r="I35" s="45">
        <v>1.3</v>
      </c>
      <c r="J35" s="11">
        <v>0</v>
      </c>
      <c r="K35" s="11">
        <v>0</v>
      </c>
      <c r="L35" s="11">
        <v>1</v>
      </c>
      <c r="M35" s="11">
        <v>0</v>
      </c>
      <c r="N35" s="11">
        <v>0</v>
      </c>
      <c r="O35" s="11">
        <v>1</v>
      </c>
      <c r="P35" s="11">
        <v>0</v>
      </c>
    </row>
    <row r="36" spans="1:16" s="16" customFormat="1" x14ac:dyDescent="0.2">
      <c r="A36" s="11">
        <v>0</v>
      </c>
      <c r="B36" s="17" t="s">
        <v>64</v>
      </c>
      <c r="C36" s="12" t="s">
        <v>79</v>
      </c>
      <c r="D36" s="14" t="s">
        <v>80</v>
      </c>
      <c r="F36" s="14" t="s">
        <v>43</v>
      </c>
      <c r="G36" s="16">
        <v>22</v>
      </c>
      <c r="H36" s="67" t="s">
        <v>78</v>
      </c>
      <c r="I36" s="45">
        <v>0.1</v>
      </c>
      <c r="J36" s="11">
        <v>1</v>
      </c>
      <c r="K36" s="11">
        <v>1</v>
      </c>
      <c r="L36" s="11">
        <v>1</v>
      </c>
      <c r="M36" s="11">
        <v>1</v>
      </c>
      <c r="N36" s="11">
        <v>1</v>
      </c>
      <c r="O36" s="11">
        <v>1</v>
      </c>
      <c r="P36" s="11">
        <v>1</v>
      </c>
    </row>
    <row r="37" spans="1:16" s="16" customFormat="1" x14ac:dyDescent="0.2">
      <c r="A37" s="11">
        <v>0</v>
      </c>
      <c r="B37" s="13" t="s">
        <v>64</v>
      </c>
      <c r="C37" s="12" t="s">
        <v>81</v>
      </c>
      <c r="D37" s="14" t="s">
        <v>80</v>
      </c>
      <c r="F37" s="14" t="s">
        <v>43</v>
      </c>
      <c r="G37" s="16">
        <v>22</v>
      </c>
      <c r="H37" s="68"/>
      <c r="I37" s="45">
        <v>0.1</v>
      </c>
      <c r="J37" s="11">
        <v>1</v>
      </c>
      <c r="K37" s="11">
        <v>1</v>
      </c>
      <c r="L37" s="11">
        <v>1</v>
      </c>
      <c r="M37" s="11">
        <v>1</v>
      </c>
      <c r="N37" s="11">
        <v>1</v>
      </c>
      <c r="O37" s="11">
        <v>1</v>
      </c>
      <c r="P37" s="11">
        <v>1</v>
      </c>
    </row>
    <row r="38" spans="1:16" s="16" customFormat="1" x14ac:dyDescent="0.2">
      <c r="A38" s="11">
        <v>0</v>
      </c>
      <c r="B38" s="13" t="s">
        <v>64</v>
      </c>
      <c r="C38" s="12" t="s">
        <v>82</v>
      </c>
      <c r="D38" s="14" t="s">
        <v>80</v>
      </c>
      <c r="F38" s="14" t="s">
        <v>43</v>
      </c>
      <c r="G38" s="16">
        <v>22</v>
      </c>
      <c r="H38" s="68"/>
      <c r="I38" s="45">
        <v>0.1</v>
      </c>
      <c r="J38" s="11">
        <v>1</v>
      </c>
      <c r="K38" s="11">
        <v>1</v>
      </c>
      <c r="L38" s="11">
        <v>1</v>
      </c>
      <c r="M38" s="11">
        <v>1</v>
      </c>
      <c r="N38" s="11">
        <v>1</v>
      </c>
      <c r="O38" s="11">
        <v>1</v>
      </c>
      <c r="P38" s="11">
        <v>1</v>
      </c>
    </row>
    <row r="39" spans="1:16" s="16" customFormat="1" x14ac:dyDescent="0.2">
      <c r="A39" s="11">
        <v>0</v>
      </c>
      <c r="B39" s="13" t="s">
        <v>64</v>
      </c>
      <c r="C39" s="12" t="s">
        <v>83</v>
      </c>
      <c r="D39" s="14" t="s">
        <v>80</v>
      </c>
      <c r="F39" s="14" t="s">
        <v>43</v>
      </c>
      <c r="G39" s="16">
        <v>22</v>
      </c>
      <c r="H39" s="68"/>
      <c r="I39" s="45">
        <v>0.1</v>
      </c>
      <c r="J39" s="11">
        <v>1</v>
      </c>
      <c r="K39" s="11">
        <v>1</v>
      </c>
      <c r="L39" s="11">
        <v>1</v>
      </c>
      <c r="M39" s="11">
        <v>1</v>
      </c>
      <c r="N39" s="11">
        <v>1</v>
      </c>
      <c r="O39" s="11">
        <v>1</v>
      </c>
      <c r="P39" s="11">
        <v>1</v>
      </c>
    </row>
    <row r="40" spans="1:16" x14ac:dyDescent="0.2">
      <c r="A40" s="11">
        <v>0</v>
      </c>
      <c r="B40" s="13" t="s">
        <v>64</v>
      </c>
      <c r="C40" s="12" t="s">
        <v>84</v>
      </c>
      <c r="D40" s="14" t="s">
        <v>80</v>
      </c>
      <c r="E40" s="16"/>
      <c r="F40" s="14" t="s">
        <v>43</v>
      </c>
      <c r="G40" s="16">
        <v>22</v>
      </c>
      <c r="H40" s="69"/>
      <c r="I40" s="45">
        <v>0.1</v>
      </c>
      <c r="J40" s="11">
        <v>1</v>
      </c>
      <c r="K40" s="11">
        <v>1</v>
      </c>
      <c r="L40" s="11">
        <v>1</v>
      </c>
      <c r="M40" s="11">
        <v>1</v>
      </c>
      <c r="N40" s="11">
        <v>1</v>
      </c>
      <c r="O40" s="11">
        <v>1</v>
      </c>
      <c r="P40" s="11">
        <v>1</v>
      </c>
    </row>
    <row r="41" spans="1:16" ht="13.5" thickBot="1" x14ac:dyDescent="0.25">
      <c r="A41" s="19"/>
      <c r="B41" s="20"/>
      <c r="C41" s="19"/>
      <c r="D41" s="21"/>
      <c r="E41" s="19"/>
      <c r="F41" s="21"/>
      <c r="G41" s="19"/>
      <c r="H41" s="40"/>
      <c r="I41" s="40"/>
      <c r="J41" s="19"/>
      <c r="K41" s="19"/>
      <c r="L41" s="19"/>
      <c r="M41" s="19"/>
      <c r="N41" s="19"/>
      <c r="O41" s="19"/>
      <c r="P41" s="19"/>
    </row>
    <row r="42" spans="1:16" s="25" customFormat="1" ht="14.25" thickTop="1" thickBot="1" x14ac:dyDescent="0.25">
      <c r="A42" s="22"/>
      <c r="B42" s="22" t="s">
        <v>85</v>
      </c>
      <c r="C42" s="22"/>
      <c r="D42" s="23"/>
      <c r="E42" s="22"/>
      <c r="F42" s="23"/>
      <c r="G42" s="22"/>
      <c r="H42" s="24"/>
      <c r="I42" s="24"/>
      <c r="J42" s="46">
        <f t="array" ref="J42">SUM($I29:$I41*J29:J41)</f>
        <v>0.84999999999999987</v>
      </c>
      <c r="K42" s="46">
        <f t="array" ref="K42">SUM($I29:$I41*K29:K41)</f>
        <v>3.3500000000000005</v>
      </c>
      <c r="L42" s="46">
        <f t="array" ref="L42">SUM($I29:$I41*L29:L41)</f>
        <v>4.6499999999999986</v>
      </c>
      <c r="M42" s="46">
        <f t="array" ref="M42">SUM($I29:$I41*M29:M41)</f>
        <v>2.3500000000000005</v>
      </c>
      <c r="N42" s="46">
        <f t="array" ref="N42">SUM($I29:$I41*N29:N41)</f>
        <v>3.3500000000000005</v>
      </c>
      <c r="O42" s="46">
        <f t="array" ref="O42">SUM($I29:$I41*O29:O41)</f>
        <v>4.6499999999999986</v>
      </c>
      <c r="P42" s="46">
        <f t="array" ref="P42">SUM($I29:$I41*P29:P41)</f>
        <v>0.84999999999999987</v>
      </c>
    </row>
    <row r="43" spans="1:16" ht="13.5" thickBot="1" x14ac:dyDescent="0.25">
      <c r="A43" s="47"/>
      <c r="B43" s="48"/>
      <c r="C43" s="47"/>
      <c r="D43" s="49"/>
      <c r="E43" s="47"/>
      <c r="F43" s="49"/>
      <c r="G43" s="47"/>
      <c r="H43" s="50"/>
      <c r="I43" s="50"/>
      <c r="J43" s="47"/>
      <c r="K43" s="47"/>
      <c r="L43" s="47"/>
      <c r="M43" s="47"/>
      <c r="N43" s="47"/>
      <c r="O43" s="47"/>
      <c r="P43" s="47"/>
    </row>
    <row r="44" spans="1:16" s="25" customFormat="1" ht="13.5" thickBot="1" x14ac:dyDescent="0.25">
      <c r="A44" s="51"/>
      <c r="B44" s="52" t="s">
        <v>86</v>
      </c>
      <c r="C44" s="53"/>
      <c r="D44" s="54"/>
      <c r="E44" s="53"/>
      <c r="F44" s="54"/>
      <c r="G44" s="53"/>
      <c r="H44" s="55"/>
      <c r="I44" s="55"/>
      <c r="J44" s="53">
        <f t="shared" ref="J44:P44" si="0">SUM(J10,J27,J42)</f>
        <v>5.0199999999999996</v>
      </c>
      <c r="K44" s="53">
        <f t="shared" si="0"/>
        <v>11.27</v>
      </c>
      <c r="L44" s="53">
        <f t="shared" si="0"/>
        <v>13.769999999999996</v>
      </c>
      <c r="M44" s="53">
        <f t="shared" si="0"/>
        <v>11.469999999999999</v>
      </c>
      <c r="N44" s="53">
        <f t="shared" si="0"/>
        <v>12.52</v>
      </c>
      <c r="O44" s="53">
        <f t="shared" si="0"/>
        <v>13.769999999999996</v>
      </c>
      <c r="P44" s="53">
        <f t="shared" si="0"/>
        <v>4.22</v>
      </c>
    </row>
    <row r="45" spans="1:16" x14ac:dyDescent="0.2">
      <c r="I45" s="79" t="s">
        <v>121</v>
      </c>
    </row>
    <row r="46" spans="1:16" s="74" customFormat="1" x14ac:dyDescent="0.2">
      <c r="B46" s="75" t="s">
        <v>122</v>
      </c>
      <c r="D46" s="76"/>
      <c r="F46" s="76"/>
      <c r="H46" s="77"/>
      <c r="I46" s="77">
        <v>24</v>
      </c>
      <c r="J46" s="78">
        <f>$I$46*0.7/J44</f>
        <v>3.3466135458167328</v>
      </c>
      <c r="K46" s="78">
        <f t="shared" ref="K46:P46" si="1">$I$46*0.7/K44</f>
        <v>1.4906832298136643</v>
      </c>
      <c r="L46" s="78">
        <f t="shared" si="1"/>
        <v>1.2200435729847496</v>
      </c>
      <c r="M46" s="78">
        <f t="shared" si="1"/>
        <v>1.4646904969485615</v>
      </c>
      <c r="N46" s="78">
        <f t="shared" si="1"/>
        <v>1.3418530351437699</v>
      </c>
      <c r="O46" s="78">
        <f t="shared" si="1"/>
        <v>1.2200435729847496</v>
      </c>
      <c r="P46" s="78">
        <f t="shared" si="1"/>
        <v>3.9810426540284354</v>
      </c>
    </row>
    <row r="51" spans="5:5" x14ac:dyDescent="0.2">
      <c r="E51" s="56"/>
    </row>
  </sheetData>
  <mergeCells count="3">
    <mergeCell ref="H18:H20"/>
    <mergeCell ref="H16:H17"/>
    <mergeCell ref="H36:H40"/>
  </mergeCells>
  <pageMargins left="0" right="0" top="0" bottom="0" header="0" footer="0"/>
  <pageSetup scale="86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18" sqref="K18"/>
    </sheetView>
  </sheetViews>
  <sheetFormatPr defaultRowHeight="15" x14ac:dyDescent="0.25"/>
  <cols>
    <col min="4" max="4" width="12.85546875" bestFit="1" customWidth="1"/>
    <col min="5" max="5" width="12" bestFit="1" customWidth="1"/>
    <col min="6" max="6" width="9.5703125" bestFit="1" customWidth="1"/>
    <col min="7" max="7" width="6.42578125" bestFit="1" customWidth="1"/>
    <col min="8" max="8" width="6.140625" bestFit="1" customWidth="1"/>
    <col min="9" max="9" width="7" bestFit="1" customWidth="1"/>
  </cols>
  <sheetData>
    <row r="1" spans="1:9" x14ac:dyDescent="0.25">
      <c r="A1" t="s">
        <v>107</v>
      </c>
    </row>
    <row r="2" spans="1:9" x14ac:dyDescent="0.25">
      <c r="A2" s="57" t="s">
        <v>108</v>
      </c>
    </row>
    <row r="3" spans="1:9" x14ac:dyDescent="0.25">
      <c r="A3" s="58" t="s">
        <v>109</v>
      </c>
    </row>
    <row r="4" spans="1:9" ht="15.75" thickBot="1" x14ac:dyDescent="0.3"/>
    <row r="5" spans="1:9" ht="25.5" customHeight="1" thickBot="1" x14ac:dyDescent="0.3">
      <c r="A5" s="70" t="s">
        <v>110</v>
      </c>
      <c r="B5" s="72" t="s">
        <v>111</v>
      </c>
      <c r="C5" s="73"/>
    </row>
    <row r="6" spans="1:9" ht="39" thickBot="1" x14ac:dyDescent="0.3">
      <c r="A6" s="71"/>
      <c r="B6" s="59" t="s">
        <v>112</v>
      </c>
      <c r="C6" s="59" t="s">
        <v>113</v>
      </c>
    </row>
    <row r="7" spans="1:9" ht="15.75" thickBot="1" x14ac:dyDescent="0.3">
      <c r="A7" s="60">
        <v>30</v>
      </c>
      <c r="B7" s="61">
        <v>1.3</v>
      </c>
      <c r="C7" s="61">
        <v>0.7</v>
      </c>
    </row>
    <row r="8" spans="1:9" ht="15.75" thickBot="1" x14ac:dyDescent="0.3">
      <c r="A8" s="60">
        <v>28</v>
      </c>
      <c r="B8" s="61">
        <v>1.8</v>
      </c>
      <c r="C8" s="61">
        <v>1</v>
      </c>
    </row>
    <row r="9" spans="1:9" ht="15.75" thickBot="1" x14ac:dyDescent="0.3">
      <c r="A9" s="60">
        <v>26</v>
      </c>
      <c r="B9" s="61">
        <v>2.5</v>
      </c>
      <c r="C9" s="61">
        <v>1.4</v>
      </c>
    </row>
    <row r="10" spans="1:9" ht="15.75" thickBot="1" x14ac:dyDescent="0.3">
      <c r="A10" s="60">
        <v>24</v>
      </c>
      <c r="B10" s="61">
        <v>3.3</v>
      </c>
      <c r="C10" s="61">
        <v>2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</row>
    <row r="11" spans="1:9" ht="15.75" thickBot="1" x14ac:dyDescent="0.3">
      <c r="A11" s="60">
        <v>22</v>
      </c>
      <c r="B11" s="61">
        <v>4.5</v>
      </c>
      <c r="C11" s="63">
        <v>2.5</v>
      </c>
      <c r="D11" s="64">
        <v>16.100000000000001</v>
      </c>
      <c r="E11" s="65">
        <f t="shared" ref="E11:E20" si="0">D11/(1000*0.12*2.54)*100</f>
        <v>5.2821522309711284</v>
      </c>
      <c r="F11" s="64">
        <v>5</v>
      </c>
      <c r="G11" s="64">
        <v>25</v>
      </c>
      <c r="H11" s="65">
        <f t="shared" ref="H11:H20" si="1">G11/1000*25.4</f>
        <v>0.63500000000000001</v>
      </c>
      <c r="I11" s="65">
        <f t="shared" ref="I11:I20" si="2">H11^2*PI()/4</f>
        <v>0.31669217443593606</v>
      </c>
    </row>
    <row r="12" spans="1:9" ht="15.75" thickBot="1" x14ac:dyDescent="0.3">
      <c r="A12" s="60">
        <v>20</v>
      </c>
      <c r="B12" s="61">
        <v>6.5</v>
      </c>
      <c r="C12" s="63">
        <v>3.7</v>
      </c>
      <c r="D12" s="64">
        <v>10.199999999999999</v>
      </c>
      <c r="E12" s="65">
        <f t="shared" si="0"/>
        <v>3.3464566929133852</v>
      </c>
      <c r="F12" s="64">
        <v>7</v>
      </c>
      <c r="G12" s="64">
        <v>32</v>
      </c>
      <c r="H12" s="65">
        <f t="shared" si="1"/>
        <v>0.81279999999999997</v>
      </c>
      <c r="I12" s="65">
        <f t="shared" si="2"/>
        <v>0.51886845859583763</v>
      </c>
    </row>
    <row r="13" spans="1:9" ht="15.75" thickBot="1" x14ac:dyDescent="0.3">
      <c r="A13" s="60">
        <v>18</v>
      </c>
      <c r="B13" s="61">
        <v>9.1999999999999993</v>
      </c>
      <c r="C13" s="63">
        <v>5</v>
      </c>
      <c r="D13" s="64">
        <v>6.39</v>
      </c>
      <c r="E13" s="65">
        <f t="shared" si="0"/>
        <v>2.0964566929133857</v>
      </c>
      <c r="F13" s="64">
        <v>10</v>
      </c>
      <c r="G13" s="64">
        <v>40</v>
      </c>
      <c r="H13" s="65">
        <f t="shared" si="1"/>
        <v>1.016</v>
      </c>
      <c r="I13" s="65">
        <f t="shared" si="2"/>
        <v>0.81073196655599644</v>
      </c>
    </row>
    <row r="14" spans="1:9" ht="15.75" thickBot="1" x14ac:dyDescent="0.3">
      <c r="A14" s="60">
        <v>16</v>
      </c>
      <c r="B14" s="61">
        <v>13</v>
      </c>
      <c r="C14" s="63">
        <v>6.5</v>
      </c>
      <c r="D14" s="64">
        <v>4.01</v>
      </c>
      <c r="E14" s="65">
        <f t="shared" si="0"/>
        <v>1.3156167979002624</v>
      </c>
      <c r="F14" s="64">
        <v>12.5</v>
      </c>
      <c r="G14" s="64">
        <v>51</v>
      </c>
      <c r="H14" s="65">
        <f t="shared" si="1"/>
        <v>1.2953999999999999</v>
      </c>
      <c r="I14" s="65">
        <f t="shared" si="2"/>
        <v>1.3179461531325913</v>
      </c>
    </row>
    <row r="15" spans="1:9" ht="15.75" thickBot="1" x14ac:dyDescent="0.3">
      <c r="A15" s="60">
        <v>14</v>
      </c>
      <c r="B15" s="61">
        <v>19</v>
      </c>
      <c r="C15" s="63">
        <v>8.5</v>
      </c>
      <c r="D15" s="64">
        <v>2.5299999999999998</v>
      </c>
      <c r="E15" s="65">
        <f t="shared" si="0"/>
        <v>0.8300524934383201</v>
      </c>
      <c r="F15" s="64">
        <v>15</v>
      </c>
      <c r="G15" s="64">
        <v>64</v>
      </c>
      <c r="H15" s="65">
        <f t="shared" si="1"/>
        <v>1.6255999999999999</v>
      </c>
      <c r="I15" s="65">
        <f t="shared" si="2"/>
        <v>2.0754738343833505</v>
      </c>
    </row>
    <row r="16" spans="1:9" ht="15.75" thickBot="1" x14ac:dyDescent="0.3">
      <c r="A16" s="60">
        <v>12</v>
      </c>
      <c r="B16" s="61">
        <v>25</v>
      </c>
      <c r="C16" s="63">
        <v>11.5</v>
      </c>
      <c r="D16" s="64">
        <v>1.59</v>
      </c>
      <c r="E16" s="65">
        <f t="shared" si="0"/>
        <v>0.52165354330708658</v>
      </c>
      <c r="F16" s="64">
        <v>22</v>
      </c>
      <c r="G16" s="64">
        <v>81</v>
      </c>
      <c r="H16" s="65">
        <f t="shared" si="1"/>
        <v>2.0573999999999999</v>
      </c>
      <c r="I16" s="65">
        <f t="shared" si="2"/>
        <v>3.3245077703586823</v>
      </c>
    </row>
    <row r="17" spans="1:9" ht="15.75" thickBot="1" x14ac:dyDescent="0.3">
      <c r="A17" s="60">
        <v>10</v>
      </c>
      <c r="B17" s="61">
        <v>33</v>
      </c>
      <c r="C17" s="63">
        <v>16.5</v>
      </c>
      <c r="D17" s="64">
        <v>0.999</v>
      </c>
      <c r="E17" s="65">
        <f t="shared" si="0"/>
        <v>0.327755905511811</v>
      </c>
      <c r="F17" s="64">
        <v>30</v>
      </c>
      <c r="G17" s="64">
        <v>102</v>
      </c>
      <c r="H17" s="65">
        <f t="shared" si="1"/>
        <v>2.5907999999999998</v>
      </c>
      <c r="I17" s="65">
        <f t="shared" si="2"/>
        <v>5.2717846125303653</v>
      </c>
    </row>
    <row r="18" spans="1:9" ht="15.75" thickBot="1" x14ac:dyDescent="0.3">
      <c r="A18" s="60">
        <v>8</v>
      </c>
      <c r="B18" s="61">
        <v>44</v>
      </c>
      <c r="C18" s="63">
        <v>23</v>
      </c>
      <c r="D18" s="64">
        <v>0.628</v>
      </c>
      <c r="E18" s="65">
        <f t="shared" si="0"/>
        <v>0.20603674540682412</v>
      </c>
      <c r="F18" s="64">
        <v>40</v>
      </c>
      <c r="G18" s="64">
        <v>129</v>
      </c>
      <c r="H18" s="65">
        <f t="shared" si="1"/>
        <v>3.2765999999999997</v>
      </c>
      <c r="I18" s="65">
        <f t="shared" si="2"/>
        <v>8.4321191596614593</v>
      </c>
    </row>
    <row r="19" spans="1:9" ht="15.75" thickBot="1" x14ac:dyDescent="0.3">
      <c r="A19" s="60">
        <v>6</v>
      </c>
      <c r="B19" s="61">
        <v>60</v>
      </c>
      <c r="C19" s="63">
        <v>30</v>
      </c>
      <c r="D19" s="64">
        <v>0.39500000000000002</v>
      </c>
      <c r="E19" s="65">
        <f t="shared" si="0"/>
        <v>0.12959317585301838</v>
      </c>
      <c r="F19" s="64">
        <v>54</v>
      </c>
      <c r="G19" s="64">
        <v>162</v>
      </c>
      <c r="H19" s="65">
        <f t="shared" si="1"/>
        <v>4.1147999999999998</v>
      </c>
      <c r="I19" s="65">
        <f t="shared" si="2"/>
        <v>13.298031081434729</v>
      </c>
    </row>
    <row r="20" spans="1:9" ht="15.75" thickBot="1" x14ac:dyDescent="0.3">
      <c r="A20" s="60">
        <v>4</v>
      </c>
      <c r="B20" s="61">
        <v>81</v>
      </c>
      <c r="C20" s="63">
        <v>40</v>
      </c>
      <c r="D20" s="64">
        <v>0.249</v>
      </c>
      <c r="E20" s="65">
        <f t="shared" si="0"/>
        <v>8.1692913385826765E-2</v>
      </c>
      <c r="F20" s="64">
        <v>72</v>
      </c>
      <c r="G20" s="64">
        <v>204</v>
      </c>
      <c r="H20" s="65">
        <f t="shared" si="1"/>
        <v>5.1815999999999995</v>
      </c>
      <c r="I20" s="65">
        <f t="shared" si="2"/>
        <v>21.087138450121461</v>
      </c>
    </row>
    <row r="21" spans="1:9" ht="15.75" thickBot="1" x14ac:dyDescent="0.3">
      <c r="A21" s="60">
        <v>2</v>
      </c>
      <c r="B21" s="61">
        <v>108</v>
      </c>
      <c r="C21" s="61">
        <v>50</v>
      </c>
    </row>
    <row r="22" spans="1:9" ht="15.75" thickBot="1" x14ac:dyDescent="0.3">
      <c r="A22" s="60">
        <v>0</v>
      </c>
      <c r="B22" s="61">
        <v>147</v>
      </c>
      <c r="C22" s="61">
        <v>75</v>
      </c>
    </row>
    <row r="23" spans="1:9" ht="15.75" thickBot="1" x14ac:dyDescent="0.3">
      <c r="A23" s="60">
        <v>0</v>
      </c>
      <c r="B23" s="61">
        <v>169</v>
      </c>
      <c r="C23" s="61">
        <v>87.5</v>
      </c>
    </row>
    <row r="25" spans="1:9" x14ac:dyDescent="0.25">
      <c r="A25" s="62"/>
    </row>
    <row r="27" spans="1:9" x14ac:dyDescent="0.25">
      <c r="A27" s="62" t="s">
        <v>114</v>
      </c>
    </row>
    <row r="29" spans="1:9" x14ac:dyDescent="0.25">
      <c r="A29" s="62" t="s">
        <v>115</v>
      </c>
    </row>
    <row r="30" spans="1:9" x14ac:dyDescent="0.25">
      <c r="A30" s="62" t="s">
        <v>116</v>
      </c>
    </row>
    <row r="31" spans="1:9" x14ac:dyDescent="0.25">
      <c r="A31" s="62" t="s">
        <v>117</v>
      </c>
    </row>
    <row r="32" spans="1:9" x14ac:dyDescent="0.25">
      <c r="A32" s="62" t="s">
        <v>118</v>
      </c>
    </row>
    <row r="33" spans="1:1" x14ac:dyDescent="0.25">
      <c r="A33" s="62" t="s">
        <v>119</v>
      </c>
    </row>
    <row r="34" spans="1:1" x14ac:dyDescent="0.25">
      <c r="A34" s="62" t="s">
        <v>120</v>
      </c>
    </row>
  </sheetData>
  <mergeCells count="2">
    <mergeCell ref="A5:A6"/>
    <mergeCell ref="B5:C5"/>
  </mergeCells>
  <hyperlinks>
    <hyperlink ref="A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7" sqref="D7"/>
    </sheetView>
  </sheetViews>
  <sheetFormatPr defaultRowHeight="15" x14ac:dyDescent="0.25"/>
  <cols>
    <col min="3" max="3" width="14.5703125" customWidth="1"/>
  </cols>
  <sheetData>
    <row r="1" spans="1:4" x14ac:dyDescent="0.25">
      <c r="A1" t="s">
        <v>126</v>
      </c>
    </row>
    <row r="2" spans="1:4" x14ac:dyDescent="0.25">
      <c r="A2" t="s">
        <v>127</v>
      </c>
    </row>
    <row r="3" spans="1:4" x14ac:dyDescent="0.25">
      <c r="A3" t="s">
        <v>128</v>
      </c>
      <c r="D3">
        <v>13</v>
      </c>
    </row>
    <row r="4" spans="1:4" x14ac:dyDescent="0.25">
      <c r="A4" t="s">
        <v>129</v>
      </c>
      <c r="D4">
        <v>70</v>
      </c>
    </row>
    <row r="5" spans="1:4" x14ac:dyDescent="0.25">
      <c r="A5" t="s">
        <v>130</v>
      </c>
      <c r="D5" s="66">
        <f>D4/D3</f>
        <v>5.384615384615385</v>
      </c>
    </row>
    <row r="7" spans="1:4" x14ac:dyDescent="0.25">
      <c r="A7" t="s">
        <v>131</v>
      </c>
      <c r="D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Load Analysis</vt:lpstr>
      <vt:lpstr>Wire ratings</vt:lpstr>
      <vt:lpstr>Mission Objectives</vt:lpstr>
      <vt:lpstr>'Load Analysis'!Print_Area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</dc:creator>
  <cp:lastModifiedBy>sacha</cp:lastModifiedBy>
  <cp:lastPrinted>2013-12-10T16:18:45Z</cp:lastPrinted>
  <dcterms:created xsi:type="dcterms:W3CDTF">2013-11-03T21:22:47Z</dcterms:created>
  <dcterms:modified xsi:type="dcterms:W3CDTF">2013-12-10T16:19:20Z</dcterms:modified>
</cp:coreProperties>
</file>